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ldYS7o5SFMaEveaPtGNhtZN54sbjRb4pIQXoWFyiYhhCSR1SDKv35Isj8vhY9JqKB8xECf5+Hqe2met8iz7McA==" workbookSaltValue="zAeHVz6S62UpdVjvhRGbCA==" workbookSpinCount="100000" lockStructure="1"/>
  <bookViews>
    <workbookView xWindow="0" yWindow="0" windowWidth="24240" windowHeight="12435" activeTab="3"/>
  </bookViews>
  <sheets>
    <sheet name="HARDWARE" sheetId="1" r:id="rId1"/>
    <sheet name="LICENCIAS" sheetId="3" r:id="rId2"/>
    <sheet name="ARRIENDOS" sheetId="2" r:id="rId3"/>
    <sheet name="SERV. COMPLEMENTARIOS" sheetId="4" r:id="rId4"/>
  </sheets>
  <definedNames>
    <definedName name="_xlnm._FilterDatabase" localSheetId="2" hidden="1">ARRIENDOS!$A$2:$I$2</definedName>
    <definedName name="_xlnm._FilterDatabase" localSheetId="0" hidden="1">HARDWARE!$A$2:$I$2</definedName>
    <definedName name="_xlnm._FilterDatabase" localSheetId="1" hidden="1">LICENCIAS!$A$2:$I$2</definedName>
    <definedName name="dpvalidos">HARDWARE!#REF!</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I3" i="1"/>
  <c r="J3" i="1" s="1"/>
  <c r="I4" i="1"/>
  <c r="I5" i="1"/>
  <c r="I6" i="1"/>
  <c r="I7" i="1"/>
  <c r="J7" i="1" s="1"/>
  <c r="I8" i="1"/>
  <c r="I9" i="1"/>
  <c r="I10" i="1"/>
  <c r="I11" i="1"/>
  <c r="J11" i="1" s="1"/>
  <c r="I12" i="1"/>
  <c r="I13" i="1"/>
  <c r="I14" i="1"/>
  <c r="I15" i="1"/>
  <c r="J15" i="1" s="1"/>
  <c r="I16" i="1"/>
  <c r="I17" i="1"/>
  <c r="I18" i="1"/>
  <c r="I19" i="1"/>
  <c r="J19" i="1" s="1"/>
  <c r="I20" i="1"/>
  <c r="I21" i="1"/>
  <c r="I22" i="1"/>
  <c r="I23" i="1"/>
  <c r="J23" i="1" s="1"/>
  <c r="I24" i="1"/>
  <c r="I25" i="1"/>
  <c r="I26" i="1"/>
  <c r="I27" i="1"/>
  <c r="J27" i="1" s="1"/>
  <c r="I28" i="1"/>
  <c r="I29" i="1"/>
  <c r="I30" i="1"/>
  <c r="I31" i="1"/>
  <c r="J31" i="1" s="1"/>
  <c r="I32" i="1"/>
  <c r="I33" i="1"/>
  <c r="I34" i="1"/>
  <c r="I35" i="1"/>
  <c r="J35" i="1" s="1"/>
  <c r="I36" i="1"/>
  <c r="I37" i="1"/>
  <c r="I38" i="1"/>
  <c r="I39" i="1"/>
  <c r="J39" i="1" s="1"/>
  <c r="I40" i="1"/>
  <c r="I41" i="1"/>
  <c r="I42" i="1"/>
  <c r="I43" i="1"/>
  <c r="J43" i="1" s="1"/>
  <c r="I44" i="1"/>
  <c r="I45" i="1"/>
  <c r="I46" i="1"/>
  <c r="I47" i="1"/>
  <c r="J47" i="1" s="1"/>
  <c r="I48" i="1"/>
  <c r="I49" i="1"/>
  <c r="I50" i="1"/>
  <c r="I51" i="1"/>
  <c r="J51" i="1" s="1"/>
  <c r="I52" i="1"/>
  <c r="I53" i="1"/>
  <c r="I54" i="1"/>
  <c r="I55" i="1"/>
  <c r="J55" i="1" s="1"/>
  <c r="I56" i="1"/>
  <c r="I57" i="1"/>
  <c r="I58" i="1"/>
  <c r="I59" i="1"/>
  <c r="J59" i="1" s="1"/>
  <c r="I60" i="1"/>
  <c r="I61" i="1"/>
  <c r="I62" i="1"/>
  <c r="I63" i="1"/>
  <c r="J63" i="1" s="1"/>
  <c r="I64" i="1"/>
  <c r="I65" i="1"/>
  <c r="I66" i="1"/>
  <c r="I67" i="1"/>
  <c r="J67" i="1" s="1"/>
  <c r="I68" i="1"/>
  <c r="I69" i="1"/>
  <c r="I70" i="1"/>
  <c r="J70" i="1" s="1"/>
  <c r="I71" i="1"/>
  <c r="J71" i="1" s="1"/>
  <c r="I72" i="1"/>
  <c r="I73" i="1"/>
  <c r="I74" i="1"/>
  <c r="I75" i="1"/>
  <c r="J75" i="1" s="1"/>
  <c r="I76" i="1"/>
  <c r="I77" i="1"/>
  <c r="I78" i="1"/>
  <c r="J78" i="1" s="1"/>
  <c r="I79" i="1"/>
  <c r="J79" i="1" s="1"/>
  <c r="I80" i="1"/>
  <c r="I81" i="1"/>
  <c r="I82" i="1"/>
  <c r="J82" i="1" s="1"/>
  <c r="I83" i="1"/>
  <c r="J83" i="1" s="1"/>
  <c r="I84" i="1"/>
  <c r="I85" i="1"/>
  <c r="I86" i="1"/>
  <c r="J86" i="1" s="1"/>
  <c r="I87" i="1"/>
  <c r="J87" i="1" s="1"/>
  <c r="I88" i="1"/>
  <c r="I89" i="1"/>
  <c r="J4" i="1"/>
  <c r="J5" i="1"/>
  <c r="J6" i="1"/>
  <c r="J8" i="1"/>
  <c r="J9" i="1"/>
  <c r="J10" i="1"/>
  <c r="J12" i="1"/>
  <c r="J13" i="1"/>
  <c r="J14" i="1"/>
  <c r="J16" i="1"/>
  <c r="J17" i="1"/>
  <c r="J18" i="1"/>
  <c r="J20" i="1"/>
  <c r="J21" i="1"/>
  <c r="J22" i="1"/>
  <c r="J24" i="1"/>
  <c r="J25" i="1"/>
  <c r="J26" i="1"/>
  <c r="J28" i="1"/>
  <c r="J29" i="1"/>
  <c r="J30" i="1"/>
  <c r="J32" i="1"/>
  <c r="J33" i="1"/>
  <c r="J34" i="1"/>
  <c r="J36" i="1"/>
  <c r="J37" i="1"/>
  <c r="J38" i="1"/>
  <c r="J40" i="1"/>
  <c r="J41" i="1"/>
  <c r="J42" i="1"/>
  <c r="J44" i="1"/>
  <c r="J45" i="1"/>
  <c r="J46" i="1"/>
  <c r="J48" i="1"/>
  <c r="J49" i="1"/>
  <c r="J50" i="1"/>
  <c r="J52" i="1"/>
  <c r="J53" i="1"/>
  <c r="J54" i="1"/>
  <c r="J56" i="1"/>
  <c r="J57" i="1"/>
  <c r="J58" i="1"/>
  <c r="J60" i="1"/>
  <c r="J61" i="1"/>
  <c r="J62" i="1"/>
  <c r="J64" i="1"/>
  <c r="J65" i="1"/>
  <c r="J66" i="1"/>
  <c r="J68" i="1"/>
  <c r="J69" i="1"/>
  <c r="J72" i="1"/>
  <c r="J73" i="1"/>
  <c r="J74" i="1"/>
  <c r="J76" i="1"/>
  <c r="J77" i="1"/>
  <c r="J80" i="1"/>
  <c r="J81" i="1"/>
  <c r="J84" i="1"/>
  <c r="J85" i="1"/>
  <c r="J88" i="1"/>
  <c r="J89" i="1"/>
  <c r="H89" i="3"/>
  <c r="I89" i="3"/>
  <c r="J89" i="3"/>
  <c r="H87" i="3"/>
  <c r="H88" i="3"/>
  <c r="I87" i="3"/>
  <c r="J87" i="3" s="1"/>
  <c r="I88" i="3"/>
  <c r="J88" i="3" s="1"/>
  <c r="H67" i="3"/>
  <c r="H68" i="3"/>
  <c r="H69" i="3"/>
  <c r="H70" i="3"/>
  <c r="H71" i="3"/>
  <c r="H72" i="3"/>
  <c r="H73" i="3"/>
  <c r="H74" i="3"/>
  <c r="H75" i="3"/>
  <c r="H76" i="3"/>
  <c r="H77" i="3"/>
  <c r="H78" i="3"/>
  <c r="H79" i="3"/>
  <c r="H80" i="3"/>
  <c r="H81" i="3"/>
  <c r="H82" i="3"/>
  <c r="H83" i="3"/>
  <c r="H84" i="3"/>
  <c r="H85" i="3"/>
  <c r="H86" i="3"/>
  <c r="I67" i="3"/>
  <c r="I68" i="3"/>
  <c r="I69" i="3"/>
  <c r="I70" i="3"/>
  <c r="I71" i="3"/>
  <c r="I72" i="3"/>
  <c r="I73" i="3"/>
  <c r="I74" i="3"/>
  <c r="I75" i="3"/>
  <c r="I76" i="3"/>
  <c r="I77" i="3"/>
  <c r="I78" i="3"/>
  <c r="I79" i="3"/>
  <c r="I80" i="3"/>
  <c r="I81" i="3"/>
  <c r="I82" i="3"/>
  <c r="I83" i="3"/>
  <c r="I84" i="3"/>
  <c r="J84" i="3" s="1"/>
  <c r="I85" i="3"/>
  <c r="J85" i="3" s="1"/>
  <c r="I86" i="3"/>
  <c r="J86" i="3" s="1"/>
  <c r="J67" i="3"/>
  <c r="J68" i="3"/>
  <c r="J69" i="3"/>
  <c r="J70" i="3"/>
  <c r="J71" i="3"/>
  <c r="J72" i="3"/>
  <c r="J73" i="3"/>
  <c r="J74" i="3"/>
  <c r="J75" i="3"/>
  <c r="J76" i="3"/>
  <c r="J77" i="3"/>
  <c r="J78" i="3"/>
  <c r="J79" i="3"/>
  <c r="J80" i="3"/>
  <c r="J81" i="3"/>
  <c r="J82" i="3"/>
  <c r="J83" i="3"/>
  <c r="H66" i="3"/>
  <c r="I66" i="3"/>
  <c r="J66" i="3" s="1"/>
  <c r="H60" i="3"/>
  <c r="H61" i="3"/>
  <c r="H62" i="3"/>
  <c r="H63" i="3"/>
  <c r="H64" i="3"/>
  <c r="H65" i="3"/>
  <c r="I60" i="3"/>
  <c r="J60" i="3" s="1"/>
  <c r="I61" i="3"/>
  <c r="J61" i="3" s="1"/>
  <c r="I62" i="3"/>
  <c r="J62" i="3" s="1"/>
  <c r="I63" i="3"/>
  <c r="J63" i="3" s="1"/>
  <c r="I64" i="3"/>
  <c r="J64" i="3" s="1"/>
  <c r="I65" i="3"/>
  <c r="J65" i="3" s="1"/>
  <c r="H55" i="3"/>
  <c r="H56" i="3"/>
  <c r="H57" i="3"/>
  <c r="H58" i="3"/>
  <c r="H59" i="3"/>
  <c r="I55" i="3"/>
  <c r="J55" i="3" s="1"/>
  <c r="I56" i="3"/>
  <c r="J56" i="3" s="1"/>
  <c r="I57" i="3"/>
  <c r="J57" i="3" s="1"/>
  <c r="I58" i="3"/>
  <c r="J58" i="3" s="1"/>
  <c r="I59" i="3"/>
  <c r="J59" i="3" s="1"/>
  <c r="H54" i="3"/>
  <c r="I54" i="3"/>
  <c r="J54" i="3" s="1"/>
  <c r="H51" i="3"/>
  <c r="H52" i="3"/>
  <c r="H53" i="3"/>
  <c r="I51" i="3"/>
  <c r="J51" i="3" s="1"/>
  <c r="I52" i="3"/>
  <c r="J52" i="3" s="1"/>
  <c r="I53" i="3"/>
  <c r="J53" i="3" s="1"/>
  <c r="H47" i="3"/>
  <c r="H48" i="3"/>
  <c r="H49" i="3"/>
  <c r="H50" i="3"/>
  <c r="I47" i="3"/>
  <c r="I48" i="3"/>
  <c r="J48" i="3" s="1"/>
  <c r="I49" i="3"/>
  <c r="J49" i="3" s="1"/>
  <c r="I50" i="3"/>
  <c r="J50" i="3" s="1"/>
  <c r="J47" i="3"/>
  <c r="H43" i="3"/>
  <c r="H44" i="3"/>
  <c r="H45" i="3"/>
  <c r="H46" i="3"/>
  <c r="I43" i="3"/>
  <c r="I44" i="3"/>
  <c r="J44" i="3" s="1"/>
  <c r="I45" i="3"/>
  <c r="J45" i="3" s="1"/>
  <c r="I46" i="3"/>
  <c r="J46" i="3" s="1"/>
  <c r="J43"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I3" i="3"/>
  <c r="I4" i="3"/>
  <c r="I5" i="3"/>
  <c r="I6" i="3"/>
  <c r="I7" i="3"/>
  <c r="I8" i="3"/>
  <c r="I9" i="3"/>
  <c r="I10" i="3"/>
  <c r="I11" i="3"/>
  <c r="I12" i="3"/>
  <c r="J12" i="3" s="1"/>
  <c r="I13" i="3"/>
  <c r="J13" i="3" s="1"/>
  <c r="I14" i="3"/>
  <c r="J14" i="3" s="1"/>
  <c r="I15" i="3"/>
  <c r="J15" i="3" s="1"/>
  <c r="I16" i="3"/>
  <c r="I17" i="3"/>
  <c r="I18" i="3"/>
  <c r="J18" i="3" s="1"/>
  <c r="I19" i="3"/>
  <c r="J19" i="3" s="1"/>
  <c r="I20" i="3"/>
  <c r="J20" i="3" s="1"/>
  <c r="I21" i="3"/>
  <c r="J21" i="3" s="1"/>
  <c r="I22" i="3"/>
  <c r="J22" i="3" s="1"/>
  <c r="I23" i="3"/>
  <c r="J23" i="3" s="1"/>
  <c r="I24" i="3"/>
  <c r="J24" i="3" s="1"/>
  <c r="I25" i="3"/>
  <c r="J25" i="3" s="1"/>
  <c r="I26" i="3"/>
  <c r="J26" i="3" s="1"/>
  <c r="I27" i="3"/>
  <c r="J27" i="3" s="1"/>
  <c r="I28" i="3"/>
  <c r="J28" i="3" s="1"/>
  <c r="I29" i="3"/>
  <c r="J29" i="3" s="1"/>
  <c r="I30" i="3"/>
  <c r="J30" i="3" s="1"/>
  <c r="I31" i="3"/>
  <c r="J31" i="3" s="1"/>
  <c r="I32" i="3"/>
  <c r="J32" i="3" s="1"/>
  <c r="I33" i="3"/>
  <c r="J33" i="3" s="1"/>
  <c r="I34" i="3"/>
  <c r="J34" i="3" s="1"/>
  <c r="I35" i="3"/>
  <c r="J35" i="3" s="1"/>
  <c r="I36" i="3"/>
  <c r="J36" i="3" s="1"/>
  <c r="I37" i="3"/>
  <c r="J37" i="3" s="1"/>
  <c r="I38" i="3"/>
  <c r="J38" i="3" s="1"/>
  <c r="I39" i="3"/>
  <c r="J39" i="3" s="1"/>
  <c r="I40" i="3"/>
  <c r="J40" i="3" s="1"/>
  <c r="I41" i="3"/>
  <c r="J41" i="3" s="1"/>
  <c r="I42" i="3"/>
  <c r="J42" i="3" s="1"/>
  <c r="J3" i="3"/>
  <c r="J4" i="3"/>
  <c r="J5" i="3"/>
  <c r="J6" i="3"/>
  <c r="J7" i="3"/>
  <c r="J8" i="3"/>
  <c r="J9" i="3"/>
  <c r="J10" i="3"/>
  <c r="J11" i="3"/>
  <c r="J16" i="3"/>
  <c r="J17" i="3"/>
  <c r="H62" i="2"/>
  <c r="I62" i="2"/>
  <c r="J62" i="2"/>
  <c r="H59" i="2"/>
  <c r="H60" i="2"/>
  <c r="H61" i="2"/>
  <c r="I59" i="2"/>
  <c r="J59" i="2" s="1"/>
  <c r="I60" i="2"/>
  <c r="J60" i="2" s="1"/>
  <c r="I61" i="2"/>
  <c r="J61" i="2"/>
  <c r="H58" i="2"/>
  <c r="I58" i="2"/>
  <c r="J58" i="2" s="1"/>
  <c r="H54" i="2"/>
  <c r="H55" i="2"/>
  <c r="H56" i="2"/>
  <c r="H57" i="2"/>
  <c r="I54" i="2"/>
  <c r="J54" i="2" s="1"/>
  <c r="I55" i="2"/>
  <c r="J55" i="2" s="1"/>
  <c r="I56" i="2"/>
  <c r="J56" i="2" s="1"/>
  <c r="I57" i="2"/>
  <c r="J57" i="2" s="1"/>
  <c r="H50" i="2"/>
  <c r="H51" i="2"/>
  <c r="H52" i="2"/>
  <c r="H53" i="2"/>
  <c r="I50" i="2"/>
  <c r="J50" i="2" s="1"/>
  <c r="I51" i="2"/>
  <c r="J51" i="2" s="1"/>
  <c r="I52" i="2"/>
  <c r="J52" i="2" s="1"/>
  <c r="I53" i="2"/>
  <c r="J53" i="2" s="1"/>
  <c r="H49" i="2"/>
  <c r="I49" i="2"/>
  <c r="J49" i="2" s="1"/>
  <c r="H40" i="2"/>
  <c r="H41" i="2"/>
  <c r="H42" i="2"/>
  <c r="H43" i="2"/>
  <c r="H44" i="2"/>
  <c r="H45" i="2"/>
  <c r="H46" i="2"/>
  <c r="H47" i="2"/>
  <c r="H48" i="2"/>
  <c r="I40" i="2"/>
  <c r="J40" i="2" s="1"/>
  <c r="I41" i="2"/>
  <c r="I42" i="2"/>
  <c r="J42" i="2" s="1"/>
  <c r="I43" i="2"/>
  <c r="J43" i="2" s="1"/>
  <c r="I44" i="2"/>
  <c r="J44" i="2" s="1"/>
  <c r="I45" i="2"/>
  <c r="J45" i="2" s="1"/>
  <c r="I46" i="2"/>
  <c r="J46" i="2" s="1"/>
  <c r="I47" i="2"/>
  <c r="J47" i="2" s="1"/>
  <c r="I48" i="2"/>
  <c r="J48" i="2" s="1"/>
  <c r="J41" i="2"/>
  <c r="H38" i="2"/>
  <c r="H39" i="2"/>
  <c r="I38" i="2"/>
  <c r="J38" i="2" s="1"/>
  <c r="I39" i="2"/>
  <c r="J39" i="2" s="1"/>
  <c r="H37" i="2"/>
  <c r="I37" i="2"/>
  <c r="J37" i="2" s="1"/>
  <c r="H36" i="2"/>
  <c r="I36" i="2"/>
  <c r="J36" i="2" s="1"/>
  <c r="H34" i="2"/>
  <c r="H35" i="2"/>
  <c r="I34" i="2"/>
  <c r="J34" i="2" s="1"/>
  <c r="I35" i="2"/>
  <c r="J35" i="2" s="1"/>
  <c r="H33" i="2"/>
  <c r="I33" i="2"/>
  <c r="J33" i="2" s="1"/>
  <c r="H30" i="2"/>
  <c r="H31" i="2"/>
  <c r="H32" i="2"/>
  <c r="I30" i="2"/>
  <c r="J30" i="2" s="1"/>
  <c r="I31" i="2"/>
  <c r="J31" i="2" s="1"/>
  <c r="I32" i="2"/>
  <c r="J32" i="2" s="1"/>
  <c r="H29" i="2"/>
  <c r="I29" i="2"/>
  <c r="J29" i="2" s="1"/>
  <c r="H28" i="2"/>
  <c r="I28" i="2"/>
  <c r="J28" i="2" s="1"/>
  <c r="H27" i="2"/>
  <c r="I27" i="2"/>
  <c r="J27" i="2" s="1"/>
  <c r="H26" i="2"/>
  <c r="I26" i="2"/>
  <c r="J26" i="2" s="1"/>
  <c r="H24" i="2"/>
  <c r="H25" i="2"/>
  <c r="I24" i="2"/>
  <c r="J24" i="2" s="1"/>
  <c r="I25" i="2"/>
  <c r="J25" i="2" s="1"/>
  <c r="H23" i="2"/>
  <c r="I23" i="2"/>
  <c r="J23" i="2" s="1"/>
  <c r="H22" i="2"/>
  <c r="I22" i="2"/>
  <c r="J22" i="2" s="1"/>
  <c r="H21" i="2"/>
  <c r="I21" i="2"/>
  <c r="J21" i="2" s="1"/>
  <c r="H20" i="2"/>
  <c r="I20" i="2"/>
  <c r="J20" i="2" s="1"/>
  <c r="H19" i="2"/>
  <c r="I19" i="2"/>
  <c r="J19" i="2" s="1"/>
  <c r="H18" i="2"/>
  <c r="I18" i="2"/>
  <c r="J18" i="2" s="1"/>
  <c r="H16" i="2"/>
  <c r="H17" i="2"/>
  <c r="I16" i="2"/>
  <c r="J16" i="2" s="1"/>
  <c r="I17" i="2"/>
  <c r="J17" i="2" s="1"/>
  <c r="H15" i="2"/>
  <c r="I15" i="2"/>
  <c r="J15" i="2" s="1"/>
  <c r="H14" i="2"/>
  <c r="I14" i="2"/>
  <c r="J14" i="2" s="1"/>
  <c r="H13" i="2"/>
  <c r="I13" i="2"/>
  <c r="J13" i="2" s="1"/>
  <c r="H12" i="2"/>
  <c r="I12" i="2"/>
  <c r="J12" i="2" s="1"/>
  <c r="H11" i="2"/>
  <c r="I11" i="2"/>
  <c r="J11" i="2" s="1"/>
  <c r="H9" i="2"/>
  <c r="H10" i="2"/>
  <c r="I9" i="2"/>
  <c r="J9" i="2" s="1"/>
  <c r="I10" i="2"/>
  <c r="J10" i="2" s="1"/>
  <c r="H6" i="2"/>
  <c r="H7" i="2"/>
  <c r="H8" i="2"/>
  <c r="I6" i="2"/>
  <c r="J6" i="2" s="1"/>
  <c r="I7" i="2"/>
  <c r="J7" i="2" s="1"/>
  <c r="I8" i="2"/>
  <c r="J8" i="2" s="1"/>
  <c r="H4" i="2"/>
  <c r="H5" i="2"/>
  <c r="I4" i="2"/>
  <c r="J4" i="2" s="1"/>
  <c r="I5" i="2"/>
  <c r="J5" i="2" s="1"/>
  <c r="H3" i="2"/>
  <c r="I3" i="2"/>
  <c r="J3" i="2" s="1"/>
  <c r="E3" i="4" l="1"/>
  <c r="F3" i="4" s="1"/>
  <c r="E4" i="4"/>
  <c r="E5" i="4"/>
  <c r="F5" i="4" s="1"/>
  <c r="E6" i="4"/>
  <c r="F6" i="4" s="1"/>
  <c r="E7" i="4"/>
  <c r="F7" i="4" s="1"/>
  <c r="E8" i="4"/>
  <c r="F8" i="4" s="1"/>
  <c r="E9" i="4"/>
  <c r="F9" i="4" s="1"/>
  <c r="E10" i="4"/>
  <c r="F10" i="4" s="1"/>
  <c r="E11" i="4"/>
  <c r="F11" i="4" s="1"/>
  <c r="F4" i="4"/>
</calcChain>
</file>

<file path=xl/sharedStrings.xml><?xml version="1.0" encoding="utf-8"?>
<sst xmlns="http://schemas.openxmlformats.org/spreadsheetml/2006/main" count="1170" uniqueCount="702">
  <si>
    <t>Precio</t>
  </si>
  <si>
    <t>ID</t>
  </si>
  <si>
    <t>Marca</t>
  </si>
  <si>
    <t>DELL</t>
  </si>
  <si>
    <t>ALL IN ONE</t>
  </si>
  <si>
    <t>EPSON</t>
  </si>
  <si>
    <t>VIEWSONIC</t>
  </si>
  <si>
    <t>ACER</t>
  </si>
  <si>
    <t>HP</t>
  </si>
  <si>
    <t>LENOVO</t>
  </si>
  <si>
    <t>BASE LAPTOP</t>
  </si>
  <si>
    <t>CABLES Y CONECTORES</t>
  </si>
  <si>
    <t>CAMARA WEB</t>
  </si>
  <si>
    <t>MICROSOFT</t>
  </si>
  <si>
    <t>DESKTOP</t>
  </si>
  <si>
    <t>FIREWALL</t>
  </si>
  <si>
    <t>WATCHGUARD</t>
  </si>
  <si>
    <t>FUENTE PODER</t>
  </si>
  <si>
    <t>HDD PC</t>
  </si>
  <si>
    <t>LAPTOP</t>
  </si>
  <si>
    <t>80F6006BCL</t>
  </si>
  <si>
    <t>LECTOR CODIGO DE BARRAS</t>
  </si>
  <si>
    <t>KINGSTON</t>
  </si>
  <si>
    <t>MEMORIA RAM</t>
  </si>
  <si>
    <t>MONITOR</t>
  </si>
  <si>
    <t>MOUSE</t>
  </si>
  <si>
    <t>PENDRIVE</t>
  </si>
  <si>
    <t>PIZARRA INTERACTIVA</t>
  </si>
  <si>
    <t>RACK</t>
  </si>
  <si>
    <t>SCANNER</t>
  </si>
  <si>
    <t>TODO EL DETALLE DEL SERVICIO Y SU PLANIFICACIÓN DEBE ESTAR ADJUNTO A LA ORDEN DE COMPRA. ESTE SERVICIO NO CONSIDERA EL DESARROLLO NI MANTENCIÓN DE SOFTWARE, ES DECIR, NO SE PUEDE CREAR CÓDIGO FUENTE. TAMPOCO SE PUEDE UTILIZAR PARA SERVICIOS ASOCIADOS A DATA CENTER NI CLOUD COMPUTING (SaaS, PaaS, IaaS)</t>
  </si>
  <si>
    <t>SSD</t>
  </si>
  <si>
    <t>STORAGE</t>
  </si>
  <si>
    <t>UNIDAD DE ALMACENAMIENTO EXTERNO</t>
  </si>
  <si>
    <t>VIDEOPROYECTOR</t>
  </si>
  <si>
    <t>LICENCIA</t>
  </si>
  <si>
    <t>ADOBE</t>
  </si>
  <si>
    <t>PANDA</t>
  </si>
  <si>
    <t>LICENCIA ADOBE CREATIVE CLOUD FOR TEAMS - COMPLETE ALL MP ML RENOVACION ANUAL EDUCATION NAMED LICENS</t>
  </si>
  <si>
    <t>65227490BB01A12</t>
  </si>
  <si>
    <t>LICENCIA ADOBE CREATIVE CLOUD FOR TEAMS - COMPLETE ALL MP ML RENOVACION ANUAL EDUCATION DEVICE LICEN</t>
  </si>
  <si>
    <t>65230985BB01A12</t>
  </si>
  <si>
    <t>MCAFEE</t>
  </si>
  <si>
    <t>LICENCIA MICROSOFT WINDOWS SERVER ESTÁNDAR 2012 R2 X 64 BIT ESPAÑOL PERPETUA UNIDAD</t>
  </si>
  <si>
    <t>P73-06176</t>
  </si>
  <si>
    <t>MDAEMON</t>
  </si>
  <si>
    <t>LICENCIA MDAEMON MESSAGING SERVER 500 USUARIOS</t>
  </si>
  <si>
    <t>MD_NEW_P1</t>
  </si>
  <si>
    <t>LICENCIA MICROSOFT OFFICEPROPLUS 2016 OLP NL GOV UNIDAD</t>
  </si>
  <si>
    <t>79P-05572</t>
  </si>
  <si>
    <t>LICENCIA MICROSOFT OFFICE STANDARD 2016 SNGL OLP NL ACADÉMICO UNIDAD</t>
  </si>
  <si>
    <t>021-10539</t>
  </si>
  <si>
    <t>LICENCIA MICROSOFT OFFICEPROPLUS 2016 SNGL OLP NL ACADÉMICO UNIDAD</t>
  </si>
  <si>
    <t>79P-05537</t>
  </si>
  <si>
    <t>LICENCIA MICROSOFT PROJECT PRO 2016 OLP NL GOV W1PRJCTSVRCAL UNIDAD</t>
  </si>
  <si>
    <t>H30-05631</t>
  </si>
  <si>
    <t>LICENCIA MICROSOFT EXCHGSTDCAL 2016 OLP NL GOV USRCAL LICENCIA UNIDAD</t>
  </si>
  <si>
    <t>381-04430</t>
  </si>
  <si>
    <t>LICENCIA MICROSOFT PRJCT 2016 OLP NL GOV UNIDAD</t>
  </si>
  <si>
    <t>076-05692</t>
  </si>
  <si>
    <t>65227404BC01A12</t>
  </si>
  <si>
    <t>LICENCIA MICROSOFT OFFICE MAC HOME BUSINESS 1PK 2016 UNIDAD</t>
  </si>
  <si>
    <t>LICENCIA MICROSOFT ESD OFFICE PRO 2016 WIN ONLINE UNIDAD</t>
  </si>
  <si>
    <t>269-16804</t>
  </si>
  <si>
    <t>LICENCIA MICROSOFT OFFICE HOME AND STUDENT 2016 SPA LATAM MEDIALESS UNIDAD</t>
  </si>
  <si>
    <t>79G-04351</t>
  </si>
  <si>
    <t>LICENCIA MICROSOFT OFFICE MAC HOME &amp; STUDENT 2016 ESPAÑOL (GZA-00649) UNIDAD</t>
  </si>
  <si>
    <t>GZA-00649</t>
  </si>
  <si>
    <t>ARANDA</t>
  </si>
  <si>
    <t>LICENCIA ARANDA SOFTWARE ACMDB UNIDAD</t>
  </si>
  <si>
    <t>47740-1</t>
  </si>
  <si>
    <t>LICENCIA ARANDA SOFTWARE ASDKN SERVICE DESK NOMBRADA UNIDAD</t>
  </si>
  <si>
    <t>44620-01</t>
  </si>
  <si>
    <t>LICENCIA ARANDA SOFTWARE ASDKC SERVICE DESK CONCURRENTE UNIDAD</t>
  </si>
  <si>
    <t>SOFTWARE ARANDA SERVICE DESK CONCURRENTE</t>
  </si>
  <si>
    <t>44610-01</t>
  </si>
  <si>
    <t>LICENCIA ARANDA SOFTWARE DASHBOARD UNIDAD</t>
  </si>
  <si>
    <t>LICENCIA ARANDA UPGRADE &amp; SUPPORT UNIDAD</t>
  </si>
  <si>
    <t>931400-01</t>
  </si>
  <si>
    <t>LICENCIA ARANDA SOFTWARE ASSET MANAGEMENT UNIDAD</t>
  </si>
  <si>
    <t>31073-01</t>
  </si>
  <si>
    <t>TipoProducto</t>
  </si>
  <si>
    <t>NombreProducto</t>
  </si>
  <si>
    <t>Descripcion</t>
  </si>
  <si>
    <t>PartNumber</t>
  </si>
  <si>
    <t>SERVICIO COMPLEMENTARIO PARA PRODUCTOS DE HARDWARE</t>
  </si>
  <si>
    <t>LICENCIA PRJCT 2016 OLP NL GOV.“LICENCIA NO CONSIDERA SERVICIOS COMPLEMENTARIOS, SOFTWARE COMO SERVICIO (SAAS) NI PLATAFORMA COMO SERVICIO (PAAS)”.</t>
  </si>
  <si>
    <t>SERVICIO COMPLEMENTARIO PARA PRODUCTOS DE LICENCIAS DE SOFTWARE</t>
  </si>
  <si>
    <t>OFFICE MAC HOME &amp; STUDENT 2016 ESPAÑOL. "LICENCIA NO CONSIDERA SERVICIOS COMPLEMENTARIOS, SOFTWARE COMO SERVICIO (SAAS) NI PLATAFORMA COMO SERVICIO (PAAS)"</t>
  </si>
  <si>
    <t>OFFICE HOGAR Y ESTUDIANTES 2016 INCLUYE: WORD 2016, EXCEL 2016, POWERPOINT 2016 Y ONENOTE 2016." LICENCIA NO CONSIDERA SERVICIOS COMPLEMENTARIOS, SOFTWARE COMO SERVICIO (SAAS) NI PLATAFORMA COMO SERVICIO (PAAS)."</t>
  </si>
  <si>
    <t>OFFICE HOGAR Y EMPRESAS 2016 PARA MAC. PARA USUARIOS Y EMPRESAS PEQUEÑAS QUE DESEAN USAR OFFICE, CON LA EFICACIA DE OUTLOOK PARA EL CORREO ELECTRÓNICO, LOS CALENDARIOS Y LOS CONTACTOS. "LICENCIA NO CONSIDERA SERVICIOS COMPLEMENTARIOS, SOFTWARE COMO SERVICIO (SAAS) NI PLATAFORMA COMO SERVICIO (PAAS)"</t>
  </si>
  <si>
    <t>ADIESTRAMIENTO BÁSICO PARA UTILIZAR EL PRODUCTO DE LA CATEGORÍA LICENCIA DE SOFTWARE. NO ES UNA CAPACITACIÓN FORMAL, NO ENTREGA CERTIFICADO. TODO EL DETALLE DEL SERVICIO Y SU PLANIFICACIÓN DEBE ESTAR ADJUNTO A LA ORDEN DE COMPRA.</t>
  </si>
  <si>
    <t>ARANDA SOFTWARE</t>
  </si>
  <si>
    <t>CONFIGURATION MANAGEMENT DATABASE, PERMITE LA GESTIÓN DE TODOS LOS ACTIVOS DE LAS ORGANIZACIONES, PERMITIENDO LA RELACIÓN ENTRE ÉSTOS Y SUS COMPONENTES. “LICENCIA NO CONSIDERA SERVICIOS COMPLEMENTARIOS, SOFTWARE COMO SERVICIO (SAAS) NI PLATAFORMA COMO SERVICIO (PAAS)”.</t>
  </si>
  <si>
    <t>SOFTWARE ARANDA UPGRADE &amp; SUPPORT.  PERPETUA.  RENOVACIÓN SOPORTE 12 MESES.</t>
  </si>
  <si>
    <t>SOFTWARE ARANDA ASSET MANAGEMENT PERPETUA.  SOPORTE CADA 12 MESES.</t>
  </si>
  <si>
    <t>SOFTWARE ARANDA DASHBOARD.  LICENCIA PERPETUA.</t>
  </si>
  <si>
    <t>Link</t>
  </si>
  <si>
    <t>SERVICIO QUE HACE REFERENCIA AL SOPORTE DE LAS MARCAS SOBRE LA LICIENCIAS DE SOFTWARE PARA LA DESCARGA DE ACTUALIZACIONES DE ESTOS EN LA FASE DE ASISTENCIA OFRECIDA POR EL FABRICANTE, POSTERIOR AL FINAL DE LA GARANTÍA Y EL PERIODO DE SOPORTE PROPORCIONADO EN LA FECHA DE COMPRA. TODO EL DETALLE DEL SERVICIO Y SU PLANIFICACIÓN DEBE ESTAR ADJUNTO A LA ORDEN DE COMPRA. ESTE SERVICIO NO CONSIDERA EL DESARROLLO NI MANTENCIÓN DE SOFTWARE, ES DECIR, NO SE PUEDE CREAR CÓDIGO FUENTE. TAMPOCO SE PUEDE UTILIZAR PARA SERVICIOS ASOCIADOS A DATA CENTER NI CLOUD COMPUTING (SAAS, PAAS, IAAS).</t>
  </si>
  <si>
    <t>TODO EL DETALLE DEL SERVICIO Y SU PLANIFICACIÓN DEBE ESTAR ADJUNTO A LA ORDEN DE COMPRA. ESTE SERVICIO NO CONSIDERA EL DESARROLLO NI MANTENCIÓN DE SOFTWARE, ES DECIR, NO SE PUEDE CREAR CÓDIGO FUENTE. TAMPOCO SE PUEDE UTILIZAR PARA SERVICIOS ASOCIADOS A DATA CENTER NI CLOUD COMPUTING (SAAS, PAAS, IAAS).</t>
  </si>
  <si>
    <t>ADIESTRAMIENTO BÁSICO PARA UTILIZAR EL PRODUCTO DE LA CATEGORÍA HARDWARE. NO ES UNA CAPACITACIÓN FORMAL, NO ENTREGA CERTIFICADO. TODO EL DETALLE DEL SERVICIO Y SU PLANIFICACIÓN DEBE ESTAR ADJUNTO A LA ORDEN DE COMPRA.</t>
  </si>
  <si>
    <t>TODO EL DETALLE DEL SERVICIO Y SU PLANIFICACIÓN DEBE ESTAR ADJUNTO A LA ORDEN DE COMPRA. ESTE SERVICIO NO CONSIDERA EL DESARROLLO NI MANTENCIÓN DE SOFTWARE, ES DECIR, NO SE PUEDE CREAR CÓDIGO FUENTE. TAMPOCO SE PUEDE UTILIZAR PARA SERVICIOS ASOCIADOS A DATA CENTER NI CLOUD COMPUTING (SAAS, PAAS, IAAS)</t>
  </si>
  <si>
    <t>LICENCIA MICROSOFT WINHOME 10 SNGL OLP NL ACDMC LEGALIZATION GETGENUINE UNIDAD</t>
  </si>
  <si>
    <t>WINHOME 10 SNGL OLP NL ACDMC LEGALIZATION GETGENUINE - LICENCIA NO CONSIDERA SERVICIOS COMPLEMENTARIOS, SOFTWARE COMO SERVICIO (SAAS) NI PLATAFORMA COMO SERVICIO (PAAS)</t>
  </si>
  <si>
    <t>KW9-00311</t>
  </si>
  <si>
    <t>HPE</t>
  </si>
  <si>
    <t>W6F-00634 </t>
  </si>
  <si>
    <t>LICENCIA MICROSOFT WINDOWS SERVER CAL 2016 OLP NL GOV USER CAL (R18-05159) UNIDAD</t>
  </si>
  <si>
    <t>WINSSVRCAL 2016 OLP NL GOV USRCAL. "LICENCIA NO CONSIDERA SERVICIOS COMPLEMENTARIOS, SOFTWARE COMO SERVICIO (SAAS) NI PLATAFORMA COMO SERVICIO (PAAS)"</t>
  </si>
  <si>
    <t>R18-05159</t>
  </si>
  <si>
    <t>65270763BC01A12</t>
  </si>
  <si>
    <t>V11H673020</t>
  </si>
  <si>
    <t>VIDEOPROYECTOR EPSON POWERLITE 530 ARRIENDO 12 MESES</t>
  </si>
  <si>
    <t>VIDEOPROYECTOR EPSON POWERLITE 530, ARRIENDO 12 MESES</t>
  </si>
  <si>
    <t>LICENCIA MICROSOFT WINSVRSTDCORE 2016 SNGL OLP 2LIC NL ACDMC CORELIC UNIDAD</t>
  </si>
  <si>
    <t>LICENCIA MICROSOFT WINDOWS SERVER STANDARD CORE 2016 SINGLE ACADEMIC OLP 2 LICENSES NO LEVEL CORELIC. LICENCIA NO CONSIDERA SERVICIOS COMPLEMENTARIOS, SOFTWARE COMO SERVICIOS (SAAS), NI PLATAFORMA COMO SERVICIOS (PAAS).</t>
  </si>
  <si>
    <t>9EM-00058</t>
  </si>
  <si>
    <t>LICENCIA MICROSOFT WINSVRCAL 2016 SNGL OLP NL ACDMC USRCAL UNIDAD</t>
  </si>
  <si>
    <t>R18-05101</t>
  </si>
  <si>
    <t>LICENCIA MCAFEE ENDPOINT THREAT PROTECTION P:1 GL UNIDAD</t>
  </si>
  <si>
    <t>LICENCIA MCAFEE ENDPOINT THREAT PROTECTION P:1 GL [P+] . LICENCIA NO CONSIDERA SERVICIOS COMPLEMENTARIOS, SOFTWARE COMO SERVICIO(SAAS) NI PLATAFORMA COMO SERVICIO (PAAS)</t>
  </si>
  <si>
    <t>ETPCDE-AA</t>
  </si>
  <si>
    <t>20F5A0FDCL</t>
  </si>
  <si>
    <t>HXS3/512GB</t>
  </si>
  <si>
    <t>HXS3/64GB</t>
  </si>
  <si>
    <t>DESKTOP DELL OPTIPLEX 3050 SFF/ CORE I5-7500/ 8GB RAM/ DISCO 1TB/ WIN 10 PRO UNIDAD</t>
  </si>
  <si>
    <t>DESKTOP DELL VOSTRO 3268 SFF/ CORE I5-7400/RAM 4GB/ DISCO 1TB/ WIN 10 PRO UNIDAD</t>
  </si>
  <si>
    <t>SGM-CRECIC</t>
  </si>
  <si>
    <t>LICENCIA SGM-CRECIC ADQUISICIONES UNIDAD</t>
  </si>
  <si>
    <t>LICENCIA SGM-CRECIC ADQUISICIONES. INCLUYE MODULO PARA LA ADMINISTRACION DE ADQUISISIONES POR 1 AÑO. INCLUYE LICENCIA EJECUTABLE SOLO PARA PC DE ESCRITORIO. LICENCIA NO CONSIDERA SERVICIOS COMPLEMENTARIOS, SOFTWARE COMO SERVICIO SAAS NI PLATAFORMA COMO SERVICIO PAAS</t>
  </si>
  <si>
    <t>LICENCIA SGM-CRECIC SUITE RECURSOS HUMANOS 2 MODULOS UNIDAD</t>
  </si>
  <si>
    <t>LICENCIA SGM-CRECIC SUITE RECURSOS HUMANOS 2 MODULOS. INCLUYE 3 MODULOS POR 1 AÑO QUE SON LA GESTION DEL PERSONAL Y REMUNERACIONES. INCLUYE LICENCIA EJECUTABLE SOLO PARA PC DE ESCRITORIO. LICENCIA NO CONSIDERA SERVICIOS COMPLEMENTARIOS, SOFTWARE COMO SERVICIO SAAS NI PLATAFORMA COMO SERVICIO PAAS</t>
  </si>
  <si>
    <t>LICENCIA SGM-CRECIC DERECHOS DE ASEO UNIDAD</t>
  </si>
  <si>
    <t>LICENCIA SGM-CRECIC DERECHOS DE ASEO. INCLUYE MODULO PARA LA ADMINISTRACION DE DERECHOS DE ASEO POR 1 AÑO. INCLUYE LICENCIA EJECUTABLE SOLO PARA PC DE ESCRITORIO. LICENCIA NO CONSIDERA SERVICIOS COMPLEMENTARIOS, SOFTWARE COMO SERVICIO SAAS NI PLATAFORMA COMO SERVICIO PAAS</t>
  </si>
  <si>
    <t>LICENCIA SGM-CRECIC SUITE FINANCIERA CONTABLE 3 MODULOS UNIDAD</t>
  </si>
  <si>
    <t>LICENCIA SGM-CRECIC SUITE FINANCIERA CONTABLE 3 MODULOS. INCLUYE 3 MODULOS POR 1 AÑO QUE SON EL SISTEMA DE CONTABILIDAD GUBERNAMENTAL, TESORERIA Y CONCILIACION BANCARIA. INCLUYE LICENCIA EJECUTABLE SOLO PARA PC DE ESCRITORIO. LICENCIA NO CONSIDERA SERVICIOS COMPLEMENTARIOS, SOFTWARE COMO SERVICIO (SAAS) NI PLATAFORMA COMO SERVICIO (PAAS)</t>
  </si>
  <si>
    <t>LICENCIA SGM-CRECIC JUZGADO DE POLICIA LOCAL UNIDAD</t>
  </si>
  <si>
    <t>LICENCIA SGM-CRECIC JUZGADO DE POLICIA LOCAL. INCLUYE MODULO PARA LA ADMINISTRACION DE JUZGADO DE POLICIA LOCAL POR 1 AÑO. INCLUYE LICENCIA EJECUTABLE SOLO PARA PC DE ESCRITORIO. LICENCIA NO CONSIDERA SERVICIOS COMPLEMENTARIOS, SOFTWARE COMO SERVICIO (SAAS) NI PLATAFORMA COMO SERVICIO (PAAS)</t>
  </si>
  <si>
    <t>LICENCIA SGM-CRECIC LICENCIAS DE CONDUCIR UNIDAD</t>
  </si>
  <si>
    <t>LICENCIA SGM-CRECIC LICENCIAS DE CONDUCIR. INCLUYE MODULO PARA LA ADMINISTRACION DE LICENCIAS DE CONDUCIR POR 1 AÑO. INCLUYE LICENCIA EJECUTABLE SOLO PARA PC DE ESCRITORIO. LICENCIA NO CONSIDERA SERVICIOS COMPLEMENTARIOS, SOFTWARE COMO SERVICIO SAAS NI PLATAFORMA COMO SERVICIO PAAS</t>
  </si>
  <si>
    <t>LICENCIA SGM-CRECIC PERMISOS DE CIRCULACION VEHICULAR UNIDAD</t>
  </si>
  <si>
    <t>LICENCIA SGM-CRECIC PERMISOS DE CIRCULACION VEHICULAR. INCLUYE MODULO PARA LA ADMINISTRACION DE PERMISOS DE CIRCULACION VEHICULAR POR 1 AÑO. INCLUYE LICENCIA EJECUTABLE SOLO PARA PC DE ESCRITORIO. LICENCIA NO CONSIDERA SERVICIOS COMPLEMENTARIOS, SOFTWARE COMO SERVICIO SAAS NI PLATAFORMA COMO SERVICIO PAAS</t>
  </si>
  <si>
    <t>LICENCIA SGM-CRECIC ASISTENCIA SOCIAL UNIDAD</t>
  </si>
  <si>
    <t>LICENCIA SGM-CRECIC ASISTENCIA SOCIAL. INCLUYE MODULO PARA LA ADMINISTRACION DE ASISTENCIA SOCIAL POR 1 AÑO. INCLUYE LICENCIA EJECUTABLE SOLO PARA PC DE ESCRITORIO. LICENCIA NO CONSIDERA SERVICIOS COMPLEMENTARIOS, SOFTWARE COMO SERVICIO SAAS NI PLATAFORMA COMO SERVICIO PAAS</t>
  </si>
  <si>
    <t>LICENCIA SGM-CRECIC PATENTES MUNICIPALES UNIDAD</t>
  </si>
  <si>
    <t>LICENCIA SGM-CRECIC PATENTES MUNICIPALES. INCLUYE MODULO PARA LA ADMINISTRACION DE PATENTES MUNICIPALES POR 1 AÑO. INCLUYE LICENCIA EJECUTABLE SOLO PARA PC DE ESCRITORIO. LICENCIA NO CONSIDERA SERVICIOS COMPLEMENTARIOS, SOFTWARE COMO SERVICIO SAAS NI PLATAFORMA COMO SERVICIO PAAS</t>
  </si>
  <si>
    <t>LICENCIA SGM-CRECIC ORGANIZACIONES COMUNITARIAS UNIDAD</t>
  </si>
  <si>
    <t>LICENCIA SGM-CRECIC ORGANIZACIONES COMUNITARIAS. INCLUYE MODULO PARA LA ADMINISTRACION DE ORGANIZACIONES COMUNITARIAS POR 1 AÑO. INCLUYE LICENCIA EJECUTABLE SOLO PARA PC DE ESCRITORIO. LICENCIA NO CONSIDERA SERVICIOS COMPLEMENTARIOS, SOFTWARE COMO SERVICIO SAAS NI PLATAFORMA COMO SERVICIO PAAS</t>
  </si>
  <si>
    <t>LICENCIA SGM-CRECIC ACTIVO FIJO UNIDAD</t>
  </si>
  <si>
    <t>LICENCIA SGM-CRECIC ACTIVO FIJO. INCLUYE MODULO PARA LA ADMINISTRACION DE ACTIVO FIJO POR 1 AÑO. INCLUYE LICENCIA EJECUTABLE SOLO PARA PC DE ESCRITORIO. LICENCIA NO CONSIDERA SERVICIOS COMPLEMENTARIOS, SOFTWARE COMO SERVICIO SAAS NI PLATAFORMA COMO SERVICIO PAAS</t>
  </si>
  <si>
    <t>LICENCIA SGM-CRECIC BODEGA UNIDAD</t>
  </si>
  <si>
    <t>LICENCIA SGM-CRECIC BODEGA. INCLUYE MODULO PARA LA ADMINISTRACION DE BODEGA POR 1 AÑO. INCLUYE LICENCIA EJECUTABLE SOLO PARA PC DE ESCRITORIO. LICENCIA NO CONSIDERA SERVICIOS COMPLEMENTARIOS, SOFTWARE COMO SERVICIO SAAS NI PLATAFORMA COMO SERVICIO PAAS</t>
  </si>
  <si>
    <t>LICENCIA SGM-CRECIC GESTION DOCUMENTAL UNIDAD</t>
  </si>
  <si>
    <t>LICENCIA SGM-CRECIC GESTION DOCUMENTAL. INCLUYE MODULO PARA LA ADMINISTRACION DE GESTION DOCUMENTAL POR 1 AÑO. INCLUYE LICENCIA EJECUTABLE SOLO PARA PC DE ESCRITORIO. LICENCIA NO CONSIDERA SERVICIOS COMPLEMENTARIOS, SOFTWARE COMO SERVICIO SAAS NI PLATAFORMA COMO SERVICIO PAAS</t>
  </si>
  <si>
    <t>LICENCIA MICROSOFT VISUAL STUDIO PROFESIONAL 2015 SNGL OLP NL UNIDAD</t>
  </si>
  <si>
    <t>VISUAL STUDIO PROFESIONAL 2015 SNGL OLP NL. LICENCIA NO CONSIDERA SERVICIOS COMPLEMENTARIOS, SOFTWARE COMO SERVICIO SAAS NI PLATAFORMA COMO SERVICIO PAAS.</t>
  </si>
  <si>
    <t>LICENCIA PANDA ADAPTIVE DEFENSE 501 - 1000 USUARIOS 1 AÑO UNIDAD</t>
  </si>
  <si>
    <t>PANDA PANDA ADAPTIVE DEFENSE 501 - 1000 USUARIOS. LICENCIA POR 1 AÑO. LICENCIA NO CONSIDERA SERVICIOS COMPLEMENTARIOS, SOFTWARE COMO SERVICIO SAAS NI PLATAFORMA COMO SERVICIO PAAS.</t>
  </si>
  <si>
    <t>LICENCIA PANDA ADAPTIVE DEFENSE 251 - 500 USUARIOS 1 AÑO UNIDAD</t>
  </si>
  <si>
    <t>PANDA PANDA ADAPTIVE DEFENSE 251 - 500 USUARIOS, LICENCIA POR 1 AÑO. LICENCIA NO CONSIDERA SERVICIOS COMPLEMENTARIOS, SOFTWARE COMO SERVICIO SAAS NI PLATAFORMA COMO SERVICIO PAAS.</t>
  </si>
  <si>
    <t>LICENCIA PANDA ADAPTIVE DEFENSE 251 - 500 USUARIOS 2 AÑOS UNIDAD</t>
  </si>
  <si>
    <t>PANDA PANDA ADAPTIVE DEFENSE 251 - 500 USUARIOS, LICENCIA POR 2 AÑOS. LICENCIA NO CONSIDERA SERVICIOS COMPLEMENTARIOS, SOFTWARE COMO SERVICIO SAAS NI PLATAFORMA COMO SERVICIO PAAS.</t>
  </si>
  <si>
    <t>LICENCIA MDAEMON MESSAGING SERVER 500 USUARIOS RENOVACION 3 AÑOS UNIDAD</t>
  </si>
  <si>
    <t>MDAEMON EXPIRED RENEWAL 500 USER 3 AÑOS, INCLUYE SECURITYPLUS EXPIRED RENEWAL 500 USER 3 AÑOS. LICENCIA NO CONSIDERA SERVICIOS COMPLEMENTARIOS, SOFTWARE COMO SERVICIO SAAS NI PLATAFORMA COMO SERVICIO PAAS.</t>
  </si>
  <si>
    <t>Link1</t>
  </si>
  <si>
    <t>FIREWALL WATCHGUARD FIREBOX M400 CON TOTAL SECURITY SUITE ARRIENDO 36 MESES</t>
  </si>
  <si>
    <t>ARRIENDO DE FIREWALL WATCHWARD FIREBOX M400 POR 36 MESES, CONSTA CON SOPORTE TÉCNICO Y 3 AÑOS DE TOTAL SECURITY SUITE Y APT BLOCKER</t>
  </si>
  <si>
    <t>SEAGATE</t>
  </si>
  <si>
    <t>ALL IN ONE DELL OPTIPLEX 7450/ PANTALLA 23,8" / INTEL CORE I7-7700 / 8GB / 500GB / WIN 10 PRO UNIDAD</t>
  </si>
  <si>
    <t>AUTODESK</t>
  </si>
  <si>
    <t>LICENCIA AUTODESK AUTOCAD LT 2018 SINGLE-USER ANNUAL SUBSCRIPTION UNIDAD</t>
  </si>
  <si>
    <t>LICENCIA NUEVA SUSCRIPCION DISEÑO 2D LICENCIA NO CONSIDERA SERVICIOS COMPLEMENTARIOS, SOFTWARE COMO SERVICIO (SAAS) NI PLATAFORMA COMO SERVICIO (PAAS)</t>
  </si>
  <si>
    <t>LICENCIA AUTODESK AUTOCAD LT 2018 SINGLE-USER 2-YEAR SUBSCRIPTION UNIDAD</t>
  </si>
  <si>
    <t>LICENCIA AUTODESK AUTOCAD LT 2018 SINGLE-USER 3-YEAR SUBSCRIPTION UNIDAD</t>
  </si>
  <si>
    <t>ALL IN ONE LENOVO THINKCENTRE M700Z I5/4GB/1TB/OFFICE 2016 H&amp;B ARRIENDO 36 MESES</t>
  </si>
  <si>
    <t>040P6</t>
  </si>
  <si>
    <t>DV6KM</t>
  </si>
  <si>
    <t>MPH8J</t>
  </si>
  <si>
    <t>SGM-004</t>
  </si>
  <si>
    <t>SGM-002</t>
  </si>
  <si>
    <t>SGM-012</t>
  </si>
  <si>
    <t>SGM-003</t>
  </si>
  <si>
    <t>SGM-006</t>
  </si>
  <si>
    <t>SGM-011</t>
  </si>
  <si>
    <t>SGM-009</t>
  </si>
  <si>
    <t>SGM-008</t>
  </si>
  <si>
    <t>SGM-013</t>
  </si>
  <si>
    <t>SGM-005</t>
  </si>
  <si>
    <t>SGM-007</t>
  </si>
  <si>
    <t>SGM-001</t>
  </si>
  <si>
    <t>SGM-010</t>
  </si>
  <si>
    <t>A1PADC</t>
  </si>
  <si>
    <t>A2PADC</t>
  </si>
  <si>
    <t>A1PADD</t>
  </si>
  <si>
    <t>359-06353</t>
  </si>
  <si>
    <t>C5E-01235</t>
  </si>
  <si>
    <t xml:space="preserve">SOFTWARE DE SERVIDOR DE CORREO ELECTRÓNICO PARA WINDOWS, ES UNA ALTERNATIVA CONFIABLE PARA MICROSOFT EXCHANGE O SBS. SOPORTA IMAP, SMTP, POP3, Y LOS PROTOCOLOS DE ACTIVESYNC Y OFRECE UN RENDIMIENTO SÓLIDO. LICENCIA NO CONSIDERA SERVICIOS COMPLEMENTARIOS, SOFTWARE COMO SERVICIO (SAAS) NI PLATAFORMA COMO SERVICIO (PAAS). INCLUYE MDAEMON 500 USUARIOS + SECURITYPLUS, Y OUTLOOK CONECTOR 50 USUARIOS. </t>
  </si>
  <si>
    <t>MD_EXP_P1_3YR</t>
  </si>
  <si>
    <t>057J1-WW3738-T591</t>
  </si>
  <si>
    <t>057J1-WW3033-T744</t>
  </si>
  <si>
    <t>057J1-WW8695-T548-1</t>
  </si>
  <si>
    <t xml:space="preserve">SOFTWARE ARANDA SERVICE DESK NOMBRADA. LICENCIA PERPETUA. </t>
  </si>
  <si>
    <t>WGM40673</t>
  </si>
  <si>
    <t>10EYA02QCS-CTO</t>
  </si>
  <si>
    <t>ACADEMIC SUBSCRIPTION ONLY FOR VMWARE VSPHERE 6 ESSENTIALS KIT FOR 1 YEAR</t>
  </si>
  <si>
    <t>VS6-ESSL-SUB-A</t>
  </si>
  <si>
    <t>LICENCIA VMWARE ACADEMIC VSPHERE 6 ESSENTIALS KIT FOR 3 HOSTS UNIDAD</t>
  </si>
  <si>
    <t>ACADEMIC VMWARE VSPHERE 6 ESSENTIALS KIT FOR 3 HOSTS MAX 2 PROCESSORS PER HOST. LICENCIA NO CONSIDERA SERVICIOS COMPLEMENTARIOS, SOFTWARE COMO SERVICIO (SAAS) NI PLATAFORMA COMO SERVICIO (PAAS)</t>
  </si>
  <si>
    <t>VS6-ESSL-KIT-A</t>
  </si>
  <si>
    <t>LAPTOP LENOVO THINKPAD L470 I5/8GB/500G ARRIENDO 36 MESES</t>
  </si>
  <si>
    <t>20J5CTO1WW</t>
  </si>
  <si>
    <t>20J5A00TCL</t>
  </si>
  <si>
    <t>LAPTOP LENOVO THINKPAD T470-S ARRIENDO 36 MESES</t>
  </si>
  <si>
    <t>20HGCTOQ00</t>
  </si>
  <si>
    <t>LAPTOP LENOVO THINKPAD X260 ULTRABOOK ARRIENDO 24 MESES</t>
  </si>
  <si>
    <t xml:space="preserve">SERVICIO COMPLEMENTARIO PARA PRODUCTOS DE HARDWARE - DESINTALACIÓN DE EQUIPAMIENTO </t>
  </si>
  <si>
    <t xml:space="preserve">SERVICIO COMPLEMENTARIO PARA PRODUCTOS DE HARDWARE - INSTALACIÓN DE EQUIPAMIENTO </t>
  </si>
  <si>
    <t xml:space="preserve">SERVICIO COMPLEMENTARIO PARA PRODUCTOS DE HARDWARE - MANTENCIÓN Y REPARACIÓN DE EQUIPAMIENTO </t>
  </si>
  <si>
    <t xml:space="preserve">SERVICIO COMPLEMENTARIO PARA PRODUCTOS DE HARDWARE - ENTRENAMIENTO DE USO </t>
  </si>
  <si>
    <t>PENDRIVE KINGSTON HX SAVAGE 512GB  UNIDAD</t>
  </si>
  <si>
    <t>PENDRIVE KINGSTON HX SAVAGE 64GB  UNIDAD</t>
  </si>
  <si>
    <t xml:space="preserve">SERVICIO COMPLEMENTARIO PARA PRODUCTOS DE LICENCIAS DE SOFTWARE - ENTRENAMIENTO DE USO </t>
  </si>
  <si>
    <t xml:space="preserve">SERVICIO COMPLEMENTARIO PARA PRODUCTOS DE LICENCIAS DE SOFTWARE - DESINTALACIÓN DE SOFTWARE </t>
  </si>
  <si>
    <t xml:space="preserve">SERVICIO COMPLEMENTARIO PARA PRODUCTOS DE LICENCIAS DE SOFTWARE - INSTALACIÓN DE SOFTWARE </t>
  </si>
  <si>
    <t xml:space="preserve">SERVICIO COMPLEMENTARIO PARA PRODUCTOS DE LICENCIAS DE SOFTWARE - CONFIGURACIÓN DE SOFTWARE </t>
  </si>
  <si>
    <t xml:space="preserve">SERVICIO COMPLEMENTARIO PARA PRODUCTOS DE LICENCIAS DE SOFTWARE - SOPORTE EXTENDIDO </t>
  </si>
  <si>
    <t>LICENCIA ADOBE ADOBE PREMIERE PRO CC ALL MP ML RENOVACION ANUAL  1 USER LEVEL 1 UNIDAD</t>
  </si>
  <si>
    <t xml:space="preserve">LICENCIA MICROSOFT PRJCT  2016 OLP NL GOV UNIDAD </t>
  </si>
  <si>
    <t>LICENCIA ADOBE CREATIVE CLOUD FOR TEAMS ALL MP ML SUSCRIPCIONES ANNUAL 1 USER LEVEL 1  UNIDAD</t>
  </si>
  <si>
    <t>LICENCIA MICROSOFT SQL CAL 2016 GOVERNMENT OLP 1LICENSE NO LEVEL DVC CAL PERPETUA  UNIDAD</t>
  </si>
  <si>
    <t>LICENCIA VMWARE  ACADEMIC SUBSCRIPTION ONLY FOR VMWARE VSPHERE 6 ESSENTIALS UNIDAD</t>
  </si>
  <si>
    <t>LICENCIA MICROSOFT WINSVRSTDCORE 2016 OLP 16LIC NL GOV CORELIC UNIDAD</t>
  </si>
  <si>
    <t>WINSVRSTDCORE 2016 OLP 16LIC NL GOV CORELIC. LICENCIA NO CONSIDERA SERVICIOS COMPLEMENTARIOS, SOFTWARE COMO SERVICIO SAAS NI PLATAFORMA COMO SERVICIO PAAS</t>
  </si>
  <si>
    <t>9EM-00227</t>
  </si>
  <si>
    <t>ALL IN ONE DELL OPTIPLEX 7450 I5-7500 23.8" 8GB 500GB DVD-RW W10PRO ARRIENDO 24 MESES</t>
  </si>
  <si>
    <t>25HP3</t>
  </si>
  <si>
    <t>LAPTOP DELL LATITUDE 5480 I5-7300U 14" 8GB 1TB VGA WIN10 PRO ARRIENDO 24 MESES</t>
  </si>
  <si>
    <t>L5480I5KS81TW10P3W-VGA</t>
  </si>
  <si>
    <t>LAPTOP LENOVO L470 I3 1TB 4G W10P ARRIENDO 24 MESES</t>
  </si>
  <si>
    <t>20J5A00RCL</t>
  </si>
  <si>
    <t>LAPTOP LENOVO L470 I3 1TB 4G W10P ARRIENDO 36 MESES</t>
  </si>
  <si>
    <t>LAPTOP LENOVO L470 I5 1TB 4G W10P ARRIENDO 24 MESES</t>
  </si>
  <si>
    <t>LAPTOP LENOVO L470 I5 1TB 4G W10P ARRIENDO 36 MESES</t>
  </si>
  <si>
    <t>ALL IN ONE DELL OPTIPLEX 7450 AIO/ INTEL CORE I3-7100/ 8GB / 1TB/ WIN 10 PRO UNIDAD</t>
  </si>
  <si>
    <t>210-AKMX-1</t>
  </si>
  <si>
    <t>VMWARE</t>
  </si>
  <si>
    <t>ALL IN ONE LENOVO V510Z I3-7100T 1TB 4GB 23" DVD W10 PRO ARRIENDO 36 MESES</t>
  </si>
  <si>
    <t>10NQ0017CS </t>
  </si>
  <si>
    <t>LAPTOP LENOVO X270 I7 256SSD 8G W10P ARRIENDO 36 MESES</t>
  </si>
  <si>
    <t>20HMA01XCL </t>
  </si>
  <si>
    <t>LAPTOP LENOVO X270 I5-7200U 4GB/1TB 12.5" W10 PRO ARRIENDO 36 MESES</t>
  </si>
  <si>
    <t>20HMA01WCL </t>
  </si>
  <si>
    <t>ALL IN ONE LENOVO V510Z I5-7400T 1TB 4GB 23" DVD W10 PRO ARRIENDO 24 MESES</t>
  </si>
  <si>
    <t>10NQ0018CS </t>
  </si>
  <si>
    <t>LAPTOP LENOVO X270 I7 256SSD 8G W10P ARRIENDO 24 MESES</t>
  </si>
  <si>
    <t>LAPTOP LENOVO X270 I5-7200U 4GB/1TB 12.5" W10 PRO ARRIENDO 24 MESES</t>
  </si>
  <si>
    <t xml:space="preserve">20JJS0T200 </t>
  </si>
  <si>
    <t>L7480I5KS8256W10P3W-F </t>
  </si>
  <si>
    <t>LAPTOP DELL LATITUDE 7480 UNIDAD</t>
  </si>
  <si>
    <t>ALL IN ONE DELL OPTIPLEX 5250 UNIDAD</t>
  </si>
  <si>
    <t xml:space="preserve">O525AIOI3S41W10P3W </t>
  </si>
  <si>
    <t>LAPTOP HP ELITEBOOK 820 G4 /1BZ15LT/ ARRIENDO 24 MESES</t>
  </si>
  <si>
    <t>1BZ15LT</t>
  </si>
  <si>
    <t>DESKTOP DELL OPTIPLEX 3050 SFF ARRIENDO 36 MESES</t>
  </si>
  <si>
    <t>210-AKHP-2 </t>
  </si>
  <si>
    <t>Tipo</t>
  </si>
  <si>
    <t>ALL IN ONE HP ELITEONE 800 G3 I7 ARRIENDO 36 MESES</t>
  </si>
  <si>
    <t>ALL IN ONE DELL OPTIPLEX 5250/I5-7500/8G/1T/WIN ARRIENDO 36 MESES</t>
  </si>
  <si>
    <t>LAPTOP HP ELITEBOOK FOLIO 1040 G3 I7 ARRIENDO 24 MESES</t>
  </si>
  <si>
    <t>LAPTOP LENOVO B40-80 I5/4GB/1TB/FREE ARRIENDO 24 MESES</t>
  </si>
  <si>
    <t>LICENCIA WINSVRCAL 2016 SNGL OLP NL ACDMC USRCAL.LICENCIA NO CONSIDERA SERVICIOS COMPLEMENTARIOS, SOFTWARE COMO SERVICIOS (SAAS), NI PLATAFORMA COMO SERVICIOS (PAAS)</t>
  </si>
  <si>
    <t>MS OEM WIN SVR STD 2012 R2 X64 SPA 1PK DVD 2CPU/2VM PERPETUA. LICENCIA NO CONSIDERA SERVICIOS COMPLEMENTARIOS, SOFTWARE COMO SERVICIO (SAAS) NI PLATAFORMA COMO SERVICIO (PAAS)</t>
  </si>
  <si>
    <t>OFFICEPROPLUS 2016 SNGL OLP NL GOBIERNO - LICENCIA NO CONSIDERA SERVICIOS COMPLEMENTARIOS, SOFTWARE COMO SERVICIO (SAAS) NI PLATAFORMA COMO SERVICIO (PAAS)</t>
  </si>
  <si>
    <t>OFFICE STANDARD 2016 SNGL OLP NL ACADEMICO - LICENCIA NO CONSIDERA SERVICIOS COMPLEMENTARIOS, SOFTWARE COMO SERVICIO (SAAS) NI PLATAFORMA COMO SERVICIO (PAAS)</t>
  </si>
  <si>
    <t>OFFICEPROPLUS 2016 SNGL OLP NL ACADEMICO - LICENCIA NO CONSIDERA SERVICIOS COMPLEMENTARIOS, SOFTWARE COMO SERVICIO (SAAS) NI PLATAFORMA COMO SERVICIO (PAAS)</t>
  </si>
  <si>
    <t>PROJECT PRO 2016 OLP NL GOV W1PRJCTSVRCAL.“LICENCIA NO CONSIDERA SERVICIOS COMPLEMENTARIOS, SOFTWARE COMO SERVICIO (SAAS) NI PLATAFORMA COMO SERVICIO (PAAS)”.</t>
  </si>
  <si>
    <t>OBTENGA LAS HERRAMIENTAS QUE NECESITA (WORD, EXCEL, POWERPOINT, ONENOTE, OUTLOOK, PUBLISHER, ACCESS) PARA CREAR, PRESENTAR, COMUNICAR Y PUBLICAR COMO EL PROFESIONAL QUE ES."LICENCIA NO CONSIDERA SERVICIOS COMPLEMENTARIOS, SOFTWARE COMO SERVICIO (SAAS) NI PLATAFORMA COMO SERVICIO (PAAS)."</t>
  </si>
  <si>
    <t>PRJCT  2016 OLP NL GOV.“LICENCIA NO CONSIDERA SERVICIOS COMPLEMENTARIOS, SOFTWARE COMO SERVICIO (SAAS) NI PLATAFORMA COMO SERVICIO (PAAS)”.</t>
  </si>
  <si>
    <t>EXCHGSTDCAL 2016 OLP NL GOV USRCAL."LICENCIA NO CONSIDERA SERVICIOS COMPLEMENTARIOS, SOFTWARE COMO SERVICIO (SAAS) NI PLATAFORMA COMO SERVICIO (PAAS)."</t>
  </si>
  <si>
    <t>LICENCIA MICROSOFT SQLCAL 2016 GOVERNMENT OLP 1LICENSE NOLEVEL DVCCAL PERPETUA LICENCIA NO CONSIDERA SERVICIOS COMPLEMENTARIOS, SOFTWARE COMO SERVICIO (SAAS) NI PLATAFORMA COMO SERVICIO (PAAS)</t>
  </si>
  <si>
    <t>LICENCIA ADOBE CREATIVE CLOUD FOR TEAMS ALL MP ML SUSCRIPCIONES ANNUAL 1 USER LEVEL 1 LICENCIA NO CONSIDERA SERVICIOS COMPLEMENTARIOS, SOFTWARE COMO SERVICIO (SAAS) NI PLATAFORMA COMO SERVICIO (PAAS)</t>
  </si>
  <si>
    <t>ADOBE PREMIERE PRO CC ALL MP ML RENOVACION ANUAL  1 USER LEVEL 1.“LICENCIA NO CONSIDERA SERVICIOS COMPLEMENTARIOS, SOFTWARE COMO SERVICIO (SAAS) NI PLATAFORMA COMO SERVICIO (PAAS)”.</t>
  </si>
  <si>
    <t>CREATIVE CLOUD FOR TEAMS - COMPLETE ALL MP ML RENOVACION ANUAL EDUCATION NAMED LICENSE USUARIO LEVEL 1.“LICENCIA NO CONSIDERA SERVICIOS COMPLEMENTARIOS, SOFTWARE COMO SERVICIO (SAAS) NI PLATAFORMA COMO SERVICIO (PAAS)”.</t>
  </si>
  <si>
    <t>CREATIVE CLOUD FOR TEAMS - COMPLETE ALL MP ML RENOVACION ANUAL EDUCATION DEVICE LICENSE MAQUINA LEVEL 1.“LICENCIA NO CONSIDERA SERVICIOS COMPLEMENTARIOS, SOFTWARE COMO SERVICIO (SAAS) NI PLATAFORMA COMO SERVICIO (PAAS)”.</t>
  </si>
  <si>
    <t>SSD KINGSTON UV400 480GB SATA 3 2.5 UNIDAD</t>
  </si>
  <si>
    <t>SSD 480GB UV400 SATA 3 2.5 7MM HEIGHT</t>
  </si>
  <si>
    <t>HXS3/512GB 512GB HX SAVAGE USB 3.1/3.0 350MB/S R, 250MB/S W</t>
  </si>
  <si>
    <t>HXS3/64GB 64GB HX SAVAGE USB 3.1/3.0 350MB/S R, 180MB/S W</t>
  </si>
  <si>
    <t>XTECH</t>
  </si>
  <si>
    <t>TABLET</t>
  </si>
  <si>
    <t>ALL IN ONE LENOVO V310Z I3/4GB/1TB ARRIENDO 24 MESES</t>
  </si>
  <si>
    <t xml:space="preserve"> SUV400S37/480G </t>
  </si>
  <si>
    <t xml:space="preserve">210-AKON </t>
  </si>
  <si>
    <t xml:space="preserve">1LC69LA </t>
  </si>
  <si>
    <t>1AB09LT</t>
  </si>
  <si>
    <t>10QH000BCB</t>
  </si>
  <si>
    <t>MEMORIA RAM KINGSTON KCP3L16NS8/4 UNIDAD</t>
  </si>
  <si>
    <t>KINGSTON KCP3L16NS8/4 - MEMORIA RAM PARA ORDENADOR DE SOBREMESA DE 4 GB (1600 MHZ, DDR3L, 1.35V, CL11, 240-PIN UDIMM)</t>
  </si>
  <si>
    <t>KCP3L16NS8/4</t>
  </si>
  <si>
    <t>2VE61LT</t>
  </si>
  <si>
    <t>2WM91LA</t>
  </si>
  <si>
    <t>1KC23LT</t>
  </si>
  <si>
    <t>POLYCOM</t>
  </si>
  <si>
    <t>ALL IN ONE HP PROONE 600 G3 - 2VE63LT ARRIENDO 36 MESES</t>
  </si>
  <si>
    <t>2VE63LT</t>
  </si>
  <si>
    <t>LAPTOP HP ELITEBOOK 840 G3 I5 ARRIENDO 36 MESES</t>
  </si>
  <si>
    <t>Y7C55LT ABM</t>
  </si>
  <si>
    <t>DESKTOP HP ELITEDESK 800 G3 I7   MONITOR 23" ARRIENDO 36 MESES</t>
  </si>
  <si>
    <t>DESKTOP HP Z2 MINI XEON/16GB/1TB CON MONITOR ARRIENDO 36 MESES</t>
  </si>
  <si>
    <t>ALL IN ONE LENOVO V310Z I3/4GB/1TB ARRIENDO 36 MESES</t>
  </si>
  <si>
    <t>LAPTOP LENOVO THINKPAD L470 I5/8GB/500GB ARRIENDO 36 MESES</t>
  </si>
  <si>
    <t>LAPTOP LENOVO THINKPAD X1 YOGA ARRIENDO 36 MESES</t>
  </si>
  <si>
    <t>20JES0NS00</t>
  </si>
  <si>
    <t>LAPTOP LENOVO THINKPAD L460 ARRIENDO 36 MESES</t>
  </si>
  <si>
    <t xml:space="preserve">20FVA099CL </t>
  </si>
  <si>
    <t>LAPTOP LENOVO THINKPAD T470 I5/4GB/1TB ARRIENDO 24 MESES</t>
  </si>
  <si>
    <t xml:space="preserve">20JNA001CL </t>
  </si>
  <si>
    <t>ALL IN ONE LENOVO THINKCENTRE M810Z/ I5-6400/8GB/1T/OFFICE ARRIENDO 36 MESES</t>
  </si>
  <si>
    <t xml:space="preserve">10Q1S09G00 </t>
  </si>
  <si>
    <t>LAPTOP LENOVO YOGA 370 ARRIENDO 36 MESES</t>
  </si>
  <si>
    <t>LICENCIA MICROSOFT OFFICEMACSTD 2016 OLP NL GOV UNIDAD</t>
  </si>
  <si>
    <t>LICENCIA MICROSOFT OFFICEMACSTD 2016 OLP NL GOV.LICENCIA NO CONSIDERA SERVICIOS COMPLEMENTARIOS, SOFTWARE COMO SERVICIO (SAAS) NI PLATAFORMA COMO SERVICIO (PAAS)</t>
  </si>
  <si>
    <t xml:space="preserve">3YF-00542 </t>
  </si>
  <si>
    <t>LICENCIA MICROSOFT PRJCT 2016 SNGL OLP NL ACDMC UNIDAD</t>
  </si>
  <si>
    <t>LICENCIA MICROSOFT PRJCT 2016 SNGL OLP NL ACDMC.LICENCIA NO CONSIDERA SERVICIOS COMPLEMENTARIOS, SOFTWARE COMO SERVICIO (SAAS) NI PLATAFORMA COMO SERVICIO (PAAS)</t>
  </si>
  <si>
    <t>076-05659</t>
  </si>
  <si>
    <t>LICENCIA PANDA ADAPTIVE DEFENSE 1001 - 3000 USUARIOS 2 AÑOS UNIDAD</t>
  </si>
  <si>
    <t>PANDA PANDA ADAPTIVE DEFENSE 1001 - 3000 USUARIOS, LICENCIA POR 2 AÑOS. LICENCIA NO CONSIDERA SERVICIOS COMPLEMENTARIOS, SOFTWARE COMO SERVICIO SAAS NI PLATAFORMA COMO SERVICIO PAAS.</t>
  </si>
  <si>
    <t xml:space="preserve">A2PADE </t>
  </si>
  <si>
    <t>LICENCIA PANDA ADAPTIVE DEFENSE 1001 - 3000 USUARIOS 3 AÑOS UNIDAD</t>
  </si>
  <si>
    <t>PANDA PANDA ADAPTIVE DEFENSE 1001 - 3000 USUARIOS, LICENCIA POR 3 AÑOS. LICENCIA NO CONSIDERA SERVICIOS COMPLEMENTARIOS, SOFTWARE COMO SERVICIO SAAS NI PLATAFORMA COMO SERVICIO PAAS.</t>
  </si>
  <si>
    <t xml:space="preserve">A3PADE </t>
  </si>
  <si>
    <t>LICENCIA HPE ARUBA CLEARPASS ONGUARD 1K ENDPOINT JW570AAE UNIDAD</t>
  </si>
  <si>
    <t>ARUBA CLEARPASS ONGUARD 1K ENDPOINT LICENSE E-LTU JW570AAE LICENCIA NO CONSIDERA SERVICIOS COMPLEMENTARIOS, SOFTWARE COMO SERVICIOS SAAS, NI PLATAFORMA COMO SERVICIOS PAAS</t>
  </si>
  <si>
    <t xml:space="preserve">JW570AAE </t>
  </si>
  <si>
    <t>LICENCIA HPE ARUBA CLEARPASS ONBOARD 500 DEVICE JW578AAE UNIDAD</t>
  </si>
  <si>
    <t>ARUBA CLEARPASS ONBOARD 500 DEVICE LICENSE E-LTU. JW578AAE.LICENCIA NO CONSIDERA SERVICIOS COMPLEMENTARIOS, SOFTWARE COMO SERVICIOS SAAS, NI PLATAFORMA COMO SERVICIOS PAAS</t>
  </si>
  <si>
    <t xml:space="preserve">JW578AAE  </t>
  </si>
  <si>
    <t>LAPTOP HP ELITEBOOK FOLIO 1040 G3 ARRIENDO 36 MESES</t>
  </si>
  <si>
    <t>ALL IN ONE HP PROONE 400 G3  I3-6100T/1TB/8GB ARRIENDO 36 MESES</t>
  </si>
  <si>
    <t>PIZARRA INTERACTIVA VIEWSONIC IFP6550 ARRIENDO 12 MESES</t>
  </si>
  <si>
    <t>RESOLUCIÓN ULTRA HD 65 PULGADAS, PANTALLA MULTITÁCTIL INTERACTIVA DE 20 PUNTOS, SOLUCIONES QWIZDOM OKTOPUS Y XIMBUS, COLABORACIÓN INMEDIATA</t>
  </si>
  <si>
    <t>SCANNER EPSON DS-70000 ARRIENDO 36 MESES</t>
  </si>
  <si>
    <t>EPSON WORKFORCE DS-70000 SCANNER 25PPM 600DPI USB 2.0. P/N B11B204321</t>
  </si>
  <si>
    <t>LICENCIA POLYCOM 5150-65081-001 UNIDAD</t>
  </si>
  <si>
    <t>LICENCIA RP MULTIPUNTO POLYCOM // LICENCIA NO CONSIDERA SERVICIOS COMPLEMENTARIOS, SOFTWARE COMO SERVICIO SAAS NI PLATAFORMA COMO SERVICIO PAAS</t>
  </si>
  <si>
    <t>BITDEFENDER</t>
  </si>
  <si>
    <t>LICENCIA BITDEFENDER AL1687300A-EN UNIDAD</t>
  </si>
  <si>
    <t>LICENCIA ANTIVIRUS. BITDEFENDER GRAVITYZONE ADVANCED BUSINESS SECURITY - GOV - 3Y“LICENCIA NO CONSIDERA SERVICIOS COMPLEMENTARIOS, SOFTWARE COMO SERVICIO SAAS NI PLATAFORMA COMO SERVICIO PAAS”.</t>
  </si>
  <si>
    <t>LAPTOP ACER S1003-11F1 UNIDAD</t>
  </si>
  <si>
    <t>CABLES Y CONECTORES DELL ADAPTER USB - C UNIDAD</t>
  </si>
  <si>
    <t>DELL ADAPTER USB - C, HDMI/VGA/ETHERNET/ USB 3.0 DA 200</t>
  </si>
  <si>
    <t>MEMORIA RAM KINGSTON 8GB DDR4 UNIDAD</t>
  </si>
  <si>
    <t>MEMORIA 8GB DDR4 2400MHZ  PN  KCP424NS8/8</t>
  </si>
  <si>
    <t>MEMORIA RAM KINGSTON 8GB 1600MHZ UNIDAD</t>
  </si>
  <si>
    <t>MEMORIA 8GB 1600MHZ DDR3L NON-ECC CL11 SODIMM 1.35V  KVR16LS11/8</t>
  </si>
  <si>
    <t>MEMORIA RAM KINGSTON 16GB DDR4 2400MHZ PC4-19200 UNIDAD</t>
  </si>
  <si>
    <t>MEMORIA RAM DDR4 16GB 2400MHZ PC4-19200 KINGSTON SODIMM 1.2V CL17</t>
  </si>
  <si>
    <t>MEMORIA RAM KINGSTON DDR4 4GB 2400MHZ CL15 DIMM HYPERX FURY BLACK UNIDAD</t>
  </si>
  <si>
    <t>MEMORIA RAM DDR4 4GB 2400MHZ CL15 DIMM HYPERX FURY BLACK</t>
  </si>
  <si>
    <t>HDD PC SEAGATE FIRECUDA 1TB 3,5" UNIDAD</t>
  </si>
  <si>
    <t>DISCO DURO SEAGATE FIRECUDA HIBRIDO 1TB 3,5" BUFER 64MB SATA 3</t>
  </si>
  <si>
    <t>HDD PC SEAGATE FIRECUDA 1TB 2,5" UNIDAD</t>
  </si>
  <si>
    <t>DISCO DURO FIRECUDA HIBRIDO 1TB 5400 RPM SATA 3 2,5"</t>
  </si>
  <si>
    <t>UNIDAD DE ALMACENAMIENTO EXTERNO SEAGATE EXPANSION 3TB 3,5" UNIDAD</t>
  </si>
  <si>
    <t>DISCO DURO EXTERNO EXPANSION 3TB USB 3.0 3,5" CON ALIMENTACION ELECTRICA HDD DE SOBREMESA</t>
  </si>
  <si>
    <t>UNIDAD DE ALMACENAMIENTO EXTERNO SEAGATE BACKUP SLIM 1TB 2,5" UNIDAD</t>
  </si>
  <si>
    <t>DISCO DURO EXTERNO SEAGATE BACKUP SLIM 1TB 2,5" USB 3.0</t>
  </si>
  <si>
    <t>470-ABQN</t>
  </si>
  <si>
    <t>ST1000DX002</t>
  </si>
  <si>
    <t>ST1000LX015</t>
  </si>
  <si>
    <t>NT.LCQAL.002</t>
  </si>
  <si>
    <t>KCP424NS8/8</t>
  </si>
  <si>
    <t>KVR16LS11/8</t>
  </si>
  <si>
    <t>KVR24S17D8/16</t>
  </si>
  <si>
    <t>HX424C15FB/4</t>
  </si>
  <si>
    <t>IFP6550</t>
  </si>
  <si>
    <t>STEB3000100</t>
  </si>
  <si>
    <t>STDR1000100</t>
  </si>
  <si>
    <t>AL1687300A-EN</t>
  </si>
  <si>
    <t>5150-65081-001</t>
  </si>
  <si>
    <t>1AB09LT#ABM</t>
  </si>
  <si>
    <t>B11B204321</t>
  </si>
  <si>
    <t>TABLET ACER S1003-11F1 UNIDAD</t>
  </si>
  <si>
    <t>INTEL ATOM X5 Z8350 1.44 GHZ 2M CACHE, UP TO 1.92 GHZ/2 GB /32 SSD/10.1/WINDOWS 10 HOME 32 BIT</t>
  </si>
  <si>
    <t>LAPTOP DELL LATITUDE 5480 / CORE I7-7600U/ 8GB RAM/ 1TB/ GEFORCE 930MX/ WIN 10 PRO UNIDAD</t>
  </si>
  <si>
    <t>L5480I7KS81TW10P3W-VGA</t>
  </si>
  <si>
    <t>DESKTOP DELL OPTIPLEX 3050 MICRO /INTEL CORE I7-7700T/ 16GB/1TB HDD/ WIN10 PRO UNIDAD</t>
  </si>
  <si>
    <t>210-AKHL</t>
  </si>
  <si>
    <t>MY SECURITY</t>
  </si>
  <si>
    <t>LICENCIA MY SECURITY CT1-R4-12 UNIDAD</t>
  </si>
  <si>
    <t>ABSOLUTE DDS (DATA &amp; DEVICE SECURITY).LICENCIA VIGENCIA POR 12 MESES</t>
  </si>
  <si>
    <t>CT1-R4-12</t>
  </si>
  <si>
    <t>LICENCIA MY SECURITY CT1-R4-24 UNIDAD</t>
  </si>
  <si>
    <t>ABSOLUTE DDS (DATA &amp; DEVICE SECURITY).LICENCIA VIGENCIA POR 24 MESES</t>
  </si>
  <si>
    <t>CT1-R4-24</t>
  </si>
  <si>
    <t>Precio sin oferta</t>
  </si>
  <si>
    <t>LICENCIA MICROSOFT SQLSVRSTD 2017 OLP NL GOV UNIDAD</t>
  </si>
  <si>
    <t xml:space="preserve">SQLSVRSTD 2017 OLP NL GOV. LICENCIA NO CONSIDERA SERVICIOS COMPLEMENTARIOS, SOFTWARE COMO SERVICIO (SAAS) NI PLATAFORMA COMO SERVICIO (PAAS). </t>
  </si>
  <si>
    <t>LICENCIA MICROSOFT SQLCAL 2017 OLP NL GOV USRCAL UNIDAD</t>
  </si>
  <si>
    <t>SQLCAL 2017 OLP NL GOV USRCAL. LICENCIA NO CONSIDERA SERVICIOS COMPLEMENTARIOS, SOFTWARE COMO SERVICIO (SAAS) NI PLATAFORMA COMO SERVICIO (PAAS)</t>
  </si>
  <si>
    <t>LAPTOP ACER A315-51-30CQ UNIDAD</t>
  </si>
  <si>
    <t>VIDEOPROYECTOR ACER X118H UNIDAD</t>
  </si>
  <si>
    <t>PROYECTOR DE 3600LM/ RESOLUCION MAX. 1920X1200</t>
  </si>
  <si>
    <t>VIDEOPROYECTOR ACER C200 UNIDAD</t>
  </si>
  <si>
    <t>PROYECTOR 200LM / RESOLUCION MAX.1600X1200</t>
  </si>
  <si>
    <t>LAPTOP DELL LATITUDE 7390 / INTEL CORE I5-8250U / 8GB RAM / 256GB SSD / WIN 10 PRO UNIDAD</t>
  </si>
  <si>
    <t>LAPTOP DELL VOSTRO 3468 /INTEL CORE I5-7200U / 8GB RAM / 1TB / WIN 10 PRO / 3 AÑOS GARANTIA UNIDAD</t>
  </si>
  <si>
    <t xml:space="preserve">210-ANRD </t>
  </si>
  <si>
    <t>NX.GNPAL.039</t>
  </si>
  <si>
    <t xml:space="preserve">210-AJIF </t>
  </si>
  <si>
    <t>FUENTE PODER XTECH ATX 600 WATT UNIDAD</t>
  </si>
  <si>
    <t>XTECH FUENTE DE PODER ATX 600 WATT 20+4PIN W/2 SATA.PS-10-300W XTECH</t>
  </si>
  <si>
    <t>CS850XTK11</t>
  </si>
  <si>
    <t>MONITOR ACER V226HQL BBI UNIDAD</t>
  </si>
  <si>
    <t>MONITOR DE 21 .5 " FHD 54,61 CMS/VGA/1920 X 1080</t>
  </si>
  <si>
    <t>MM.LXLAA.019</t>
  </si>
  <si>
    <t xml:space="preserve">MR.JPV11.00Q </t>
  </si>
  <si>
    <t xml:space="preserve">MR.JQC11.00E </t>
  </si>
  <si>
    <t xml:space="preserve">228-11151 </t>
  </si>
  <si>
    <t xml:space="preserve">359-06589 </t>
  </si>
  <si>
    <t>BASE LAPTOP DELL DOCKING STATION D3100 4K ULTRA HD UNIDAD</t>
  </si>
  <si>
    <t>BASE LAPTOP DELL DOCKING STATION D3100 4K ULTRA HD/REPLICADOR DE PUERTO. DISEÑADO PARA INSPIRON 14 3000 SERIES, INSPIRON 14 5000 SERIES, INSPIRON 14 7000 7437, INSPIRON 15 1525, INSPIRON 15 3000 SERIES, INSPIRON 15 7000, INSPIRON 17 1750.</t>
  </si>
  <si>
    <t>KINGSOFT</t>
  </si>
  <si>
    <t>LICENCIA KINGSOFT WPS OFFICE PROFESIONAL 2016 UNIDAD</t>
  </si>
  <si>
    <t>PROCESADOR DE TEXTO, PLANILLA DE CALCULO ELECTRONICA, SOFTWARE DE PRESENTACIONES,LICENCIA OEM PERPETUA CON SOPORTE A 3 AÑOS</t>
  </si>
  <si>
    <t>DESKTOP DELL PRECISION T5810 INTEL XEON E5-1607V4/16GB/360GBSSD ARRIENDO 36 MESES</t>
  </si>
  <si>
    <t>ALL IN ONE HP PROONE 440 G3 INTEL CORE I5-6500T ARRIENDO 36 MESES</t>
  </si>
  <si>
    <t>ALL IN ONE DELL OPTIPLEX 3050 MICRO/CORE I5/8GB RAM/500GB HDD ARRIENDO 36 MESES</t>
  </si>
  <si>
    <t>210-AKHL-4</t>
  </si>
  <si>
    <t>ALL IN ONE DELL OPTIPLEX 3050/CORE I5/8GB RAM/500GB HDD WIN10 ARRIENDO 36 MESES</t>
  </si>
  <si>
    <t>210-AKHL-3</t>
  </si>
  <si>
    <t>ALL IN ONE DELL OPTIPLEX 5250 CTO ARRIENDO 36 MESES</t>
  </si>
  <si>
    <t>OPTIPLEX5250 AIO CTO</t>
  </si>
  <si>
    <t>2HY52LT-AKH</t>
  </si>
  <si>
    <t>LAPTOP HP PROBOOK 450 CI7-8550U ARRIENDO 36 MESES</t>
  </si>
  <si>
    <t>1ZR95LA</t>
  </si>
  <si>
    <t>LICENCIA MICROSOFT WINDOWS 10 HOME 64BIT SPANISH LATAM 1PK DSP OEI DVD UNIDAD</t>
  </si>
  <si>
    <t>WIN HOME 10 64BIT SPANISH LATAM 1PK DSP OEI DVD"LICENCIA NO CONSIDERA SERVICIOS COMPLEMENTARIOS, SOFTWARE COMO SERVICIOS SAAS, NI PLATAFORMA COMO SERVICIOS PAAS."</t>
  </si>
  <si>
    <t>KW9-00142</t>
  </si>
  <si>
    <t>LICENCIA MCAFEE MFE WEB ANTI-MALWARE P:1 BZ UNIDAD</t>
  </si>
  <si>
    <t>LICENCIA MFE WEB ANTI-MALWARE P:1 BZ, PERPETUA, LICENCIA NO CONSIDERA SERVICIOS COMPLEMENTARIOS, SOFTWARE COMO SERVICIO SAAS NI PLATAFORMA COMO SERVICIO PAAS”.</t>
  </si>
  <si>
    <t>WAMCKE-AA</t>
  </si>
  <si>
    <t>LICENCIA MCAFEE MFE COMPLETE EP THREAT PROTECT 1YRGL[P ] UNIDAD</t>
  </si>
  <si>
    <t>ACTUALIZACIÓN LICENCIA, MFE COMPLETE EP THREAT PROTECT 1YRGL[P+]. LICENCIA NO CONSIDERA SERVICIOS COMPLEMENTARIOS, SOFTWARE COMO SERVICIO SAAS NI PLATAFORMA COMO SERVICIO PAAS”.</t>
  </si>
  <si>
    <t>CTPYFM-AA</t>
  </si>
  <si>
    <t>LICENCIA MCAFEE MFE EP THREAT DEF AND RESP P:1 GL[P ] UNIDAD</t>
  </si>
  <si>
    <t>LICENCIA MFE EP THREAT DEF AND RESP P:1 GL[P+], INCLUYE 1 AÑO DE ACTUALIZACIONES. LICENCIA NO CONSIDERA SERVICIOS COMPLEMENTARIOS, SOFTWARE COMO SERVICIO SAAS NI PLATAFORMA COMO SERVICIO PAAS”.</t>
  </si>
  <si>
    <t>EDRCDE-AT</t>
  </si>
  <si>
    <t>10.2.0.6080</t>
  </si>
  <si>
    <t>210-ACQM-CTO-1</t>
  </si>
  <si>
    <t>DESKTOP DELL VOSTRO 3470 / INTEL CORE I5-8400 / 4GB RAM / 1TB / WIN 10 PRO / 1 AÑO DE GARANTÍA UNIDA</t>
  </si>
  <si>
    <t>210-AOKB-1</t>
  </si>
  <si>
    <t>452-BBOZ</t>
  </si>
  <si>
    <t>HDD PC DELL 2TB 7200 RPM 3,5 UNIDAD</t>
  </si>
  <si>
    <t>HDD DELL 2TB 7.2K RPM SATA 6GBPS 512N 3.5IN HOT-PLUG HARD DRIVE, CK.</t>
  </si>
  <si>
    <t>400-ATKJ</t>
  </si>
  <si>
    <t>HDD PC DELL 300GB 15000 RPM 2.5 UNIDAD</t>
  </si>
  <si>
    <t>HDD DELL 300GB 15K RPM SAS 12GBPS 512N 2.5IN HOT-PLUG HARD DRIVE, CK.</t>
  </si>
  <si>
    <t>400-ATII</t>
  </si>
  <si>
    <t>MEMORIA RAM DELL 8GB DDR4-2400MHZ UNIDAD</t>
  </si>
  <si>
    <t>MEMORIA RAM DELL 8 GB MEMORY 1RX8 DDR4 RDIMM 2400MHZ 13G.</t>
  </si>
  <si>
    <t>A8711886</t>
  </si>
  <si>
    <t>MEMORIA RAM DELL 8GB DDR4-2666MHZ UNIDAD</t>
  </si>
  <si>
    <t>MEMORIA RAM DELL 8 GB CERTIFIED MEMORY MODULE - 1RX8 RDIMM 2666MHZ LV 14G</t>
  </si>
  <si>
    <t>A9781927</t>
  </si>
  <si>
    <t>MEMORIA RAM KINGSTON 4 GB DDR3 (KVR13S9S8/4) UNIDAD</t>
  </si>
  <si>
    <t>SO DIMM DE 204 ESPIGAS - 1333 MHZ / PC3-10600 - CL9 1.5 V.</t>
  </si>
  <si>
    <t>KVR13S9S8/4</t>
  </si>
  <si>
    <t>MEMORIA RAM KINGSTON 8GB MODULE - DDR4 2400MHZ IMAC2017 UNIDAD</t>
  </si>
  <si>
    <t>MEMORIA 8GB PC4-19200 260PIN DDR4-2400 SDRAM SODIMM IMAC 27 KINGSTON</t>
  </si>
  <si>
    <t>KCP424SS8/8</t>
  </si>
  <si>
    <t>ALL IN ONE LENOVO THINKCENTRE M920Z ARRIENDO 36 MESES</t>
  </si>
  <si>
    <t>10S7S14N00</t>
  </si>
  <si>
    <t>LAPTOP DELL LATITUDE 5290 2-IN-1 / INTEL CORE I5-8250U / 8GB RAM / 256 GB SSD / WIN 10 PRO UNIDAD</t>
  </si>
  <si>
    <t>Pendiente</t>
  </si>
  <si>
    <t>LAPTOP DELL LATITUDE 5490 / INTEL CORE I5-8250U / 8GB RAM / 1TB / WIN 10 PRO/ 3 AÑOS GARANTIA UNIDAD</t>
  </si>
  <si>
    <t>LAPTOP DELL MOBILE PRECISION 7720 / INTEL I7-7700HQ / 16GB RAM/ 512GB SSD/ WIN 10 PRO UNIDAD</t>
  </si>
  <si>
    <t>DESKTOP DELL OPTIPLEX 3060 SFF / INTEL CORE I5-8500/ 8GB RAM/ 1TB / WIN 10 PRO/ 1 AÑO DE GARANTIA UN</t>
  </si>
  <si>
    <t>MONITOR DELL ESTANDAR E2216H, 21.5" UNIDAD</t>
  </si>
  <si>
    <t>MONITOR ESTANDAR E2216H, 21.5", CONECTIVIDAD DP-VGA, 3 AÑOS GARANTIA</t>
  </si>
  <si>
    <t>STORAGE DELL STORAGE  UNITY 350F ALL FLASH, CON 139.7TB RAW DE CAPACIDAD UNIDAD</t>
  </si>
  <si>
    <t>STORAGE  UNITY 350F ALL FLASH, CON 139.7TB RAW DE CAPACIDAD EN DISCOS DE ESTADO SÓLIDO, 10X. FLASH DRIVE SSD 15.36TB 3 AÑOS DE GARANTÍA</t>
  </si>
  <si>
    <t>PENDRIVE KINGSTON DT50 32GB UNIDAD</t>
  </si>
  <si>
    <t>PENDRIVE DT50 32GB 3.0</t>
  </si>
  <si>
    <t>CAMARA WEB MICROSOFT LIFECAM STUDIO C/MICROFONO USB NEGRO PLATA UNIDAD</t>
  </si>
  <si>
    <t>WEB CAM MICROSOFT LIFECAM STUDIO C/MICROFONO USB NEGRO PLATA UNIDAD</t>
  </si>
  <si>
    <t>ARTEC</t>
  </si>
  <si>
    <t>LICENCIA MICROSOFT WINDOWS 10 PRO UNIDAD</t>
  </si>
  <si>
    <t>LICENCIA MICROSOFT WINDOWS 10 PRO. LICENCIA NO CONSIDERA SERVICIOS COMPLEMENTARIOS, SOFTWARE COMO SERVICIO SAAS NI PLATAFORMA COMO SERVICIO PAAS</t>
  </si>
  <si>
    <t>DESKTOP HP 280 G3 SFF ARRIENDO 36 MESES</t>
  </si>
  <si>
    <t>ALL IN ONE LENOVO V510Z CTO10NQ0018CS ARRIENDO 12 MESES</t>
  </si>
  <si>
    <t>DESKTOP ARTEC NETANYA I7 8VA SILVER  WP ARRIENDO 36 MESES</t>
  </si>
  <si>
    <t>COMPUTADOR ARTEC NETANYA, INTEL CORE I7 8VA GENERACION, SFF, MEMORIA 8GB DDR4, DISCO 1TB SATA3, WINDOWS 10 PRO.</t>
  </si>
  <si>
    <t>RACK DELL POWEREDGE FX2 / INTEL XEON GOLD 6152 2.1G X2/ 32GB RAM X12/ 300GB 15K X2 UNIDAD</t>
  </si>
  <si>
    <t>POWEREDGE FX2, INTEL XEON GOLD 6152 2.1G X2, 32GB RDIMM X12, 300GB 15K X2, 5M, LC-LC, MULTI-MODE CABLE X16, POWER CORD, C20 TO C19, PDU STYLE X2, DELL NETWORKING, TRANSCEIVER, SFP+, 10GBE X 4, GARANTIA 3 AÑOS.</t>
  </si>
  <si>
    <t>210-ABUX-1</t>
  </si>
  <si>
    <t>LAPTOP DELL LATITUDE 7390 I7-8650U/8GB/256GB SSD/13.3"/WIN10P UNIDAD</t>
  </si>
  <si>
    <t xml:space="preserve">L739I7KS8256W10P3W-F </t>
  </si>
  <si>
    <t>MEMORIA RAM DELL MEMORY UPGRADE - 32GB - 2RX4 DDR4 RDIMM 2666MHZ UNIDAD</t>
  </si>
  <si>
    <t>DELL MEMORY UPGRADE - 32GB - 2RX4 DDR4 RDIMM 2666MHZ</t>
  </si>
  <si>
    <t>A9810563</t>
  </si>
  <si>
    <t>LICENCIA MICROSOFT SQLSVRSTD 2014 OLP NL GOV UNIDAD</t>
  </si>
  <si>
    <t xml:space="preserve">228-10354 </t>
  </si>
  <si>
    <t>ALL IN ONE LENOVO THINKCENTRE M820Z I5/8GB ARRIENDO 36 MESES</t>
  </si>
  <si>
    <t>COMPUTADOR ALL IN ONE THINKCENTRE M820Z AIO I5 8GB 1TB W10P</t>
  </si>
  <si>
    <t>10SDS0NN00</t>
  </si>
  <si>
    <t>COMPUTADOR DELL LATITUDE 14 5480, INTEL CORE I5, 8GB RAM, 1TB HDD, 14". ARRIENDO 24 MESES</t>
  </si>
  <si>
    <t>COMPUTADOR DELL OPTIPLEX 7450 , INTEL CORE I5, 8GB, 500G  HDD, WINDOWS 10 PRO. ARRIENDO 24 MESES</t>
  </si>
  <si>
    <t>COMPUTADOR DELL AIO OPTIPLEX 5250, INTEL CORE I3-6100, PANTALLA 21.5", RAM 8GB, DISCO 500GB, DVD-RW, WINDOWS 10 PRO 64B. ARRIENDO A 36 MESES.</t>
  </si>
  <si>
    <t>COMPUTADOR ALL IN ONE DELL OPTIPLEX 3050/ CORE I5/8GB RAM/500GB HDD ARRIENDO 36 MESES. 3 AÑOS GARANTIA ON SITE. TECLADO Y MOUSE INHALAMBRICOS</t>
  </si>
  <si>
    <t>COMPUTADOR ALL IN ONE DELL OPTIPLEX 3050/ CORE I5/8GB RAM/500GB HDD ARRIENDO 36 MESES. 3 AÑOS GARANTIA ON SITE</t>
  </si>
  <si>
    <t>COMPUTADOR ALL IN ONE DELL OPTIPLEX 5250/I5-7500/ 8G/1T/WIN ARRIENDO 36 MESES. INTEL CORE I5-7500 QC/6MB/4T/3.4GHZ/ 65W / 8GB 1X8GB 2400MHZ DDR4/1TB 7200RPM HARD DISK DRIVE/ 8X DVD+/-RW 9.5MM OPTICAL DISK DRIVE/ WIN 10 PRO 64/ 21.5, FHD NON TOUCH WITH CAMERA/ TECLADO/ MOUSE.</t>
  </si>
  <si>
    <t>COMPUTADOR OPTIPLEX 3050 SFF, INTEL CORE I5-7500. 7TH GENERATION. QUAD CORE, 6MB, 3.4GHZ, 8GB DDR4 2400 MHZ 8GBX1, 1TB HDD, CON MONITOR ,INTEGRATED HD GRAPHICS, NO WIFI, WINDOWS 10 PRO, 3 AÑOS GARANTIA ARRIENDO 36 MESES</t>
  </si>
  <si>
    <t>COMPUTADOR DELL PRECISION T5810 PROCESADOR INTEL XEON PROCESSOR E5-1607 V4 4C, 3.1GHZ, 2133MHZ, 10MB, 140W, 16GB 4X4GB 2400MHZ DDR4 RDIMM ECC, 2.5" 360GB SATA CLASS 20 SOLID STATE DRIVE, INTEGRATED INTEL AHCI CHIPSET SATA CONTROLLER 6 X 6.0GB/S - SW RAID 0/1/5/10, 8X SLIMLINE DVD+/-RW DRIVE, VIDEO DEDICADO NVIDIA QUADRO K420 2GB, 1GBIT NIC ADD-IN CARD PCIE- INTEL , MONITOR DE 21,5 PULGADAS, WINDOWS 7 PROFESSIONAL INC WINDOWS 10 PRO FOR WORKSTATIONS LIC, UP TO 4 CORES SPANISH,  3 AÑOS GARANTIA PROSUPPORT NBD ON-SITE</t>
  </si>
  <si>
    <t>COMPUTADOR DESKTOP HP Z2 MINI, PROCESADOR INTEL XEON E3-1225 V6 FRECUENCIA BASE DE 3.3 GHZ, HASTA 3.7 GHZ CON TECNOLOGÍA INTEL TURBO BOOST, 8 MB DE CACHÉ, 4 NÚCLEOS, 8GB DDR4 2400, 1TB 7200RPM, WINDOWS 10 PROFESIONAL 64 BITS, MONITOR HP 23"</t>
  </si>
  <si>
    <t>COMPUTADOR ELITEDESK 800 G3 SFF I7-7700 8GB 1TB DVDRW W10P, INCLUYE MONITOR DE 23" Y OFFICE H&amp;B</t>
  </si>
  <si>
    <t>COMPUTADOR HP 280 G3 SFF// PROCESADOR: INTEL CORE I3-8100 3.6GHZ 4C 65W// ALMACENAMIENTO: 1TB 7200RPM SATA-6G 3.5 HDD// MEMORIA RAM : 4GB 1X4GB DDR4 2133// UNIDAD OPTICA ODD 9.5 DVDWR // MOUSE: USB// TECLADO: USB// WIFI: NO// SISTEMA OPERATIVO: WINDOWS 10 PROFESSIONAL 64 BIT// GARANTIA: 1/1/1.</t>
  </si>
  <si>
    <t>COMPUTADOR PROONE 440 G3 23,8"  I5-6500T  8GB RAM, 1TB HDD, WIN 10PRO ARRIENDO 36 MESES</t>
  </si>
  <si>
    <t>COMPUTADOR HP PRONE 400 G3 AIO CORE I3-6100T/1TB/8GB/DVD/WIN10 PRO/OFFICE 2016 H&amp;B/PANTALLA: 20" ARRIENDO 36 MESES</t>
  </si>
  <si>
    <t>COMPUTADOR HP ELITEONE 800 G3 AIO, PROCESADOR INTEL CORE I7-7700, DISCO 1 TB SATA 6G 2.5 8 GB SSHD, MEMORIA RAM 8 GB 2X4GB DDR42400, UNIDAD OPTICA: SLIM SUPERMULTI DVD, WI-FI, SISTEMA OPERATIVO WINDOWS 10 PROFESSIONAL 64 BIT, PANTALLA: 23.8"" IPS NT WLED ANTI GLARE.</t>
  </si>
  <si>
    <t>COMPUTADOR HP PROONE 600 G3 AIO//PROCESADOR: INTEL CORE I5-6500 //DISCO: 1TB 7200 RPM SATA 6G 2.5 HDD//MEMORIA RAM: 8GB DDR4-2133 SODIMM 1X8GB//UNIDAD OPTICA: 9.5MM SLIM 600 G2 AIO SUPERMULTI DVD ODD//MOUSE: USB//KEYBOARD : USB//WIRELESS : SI//SISTEMA OPERATIVO : WINDOWS 10 PROFESSIONAL 64BIT//PANTALLA: LCD 21.5 IN AIO ANTI GLARE IPS/</t>
  </si>
  <si>
    <t>COMPUTADOR HP ELITEBOOK 820 G4, PROCESADOR INTEL CORE I7-7600U, MEMORIA 4 GB 1X4GB 2133, DISCO DURO 500 GB 7200 RPM SATA-3, SISTEMA OPERATIVO WINDOWS 10 PROFESSIONAL 64,NO,I 8265 AC 2X2 +BT 4.2 WW 2ANT, PANTALLA LCD 12.5" HD, NO ODD, 1/1/0</t>
  </si>
  <si>
    <t>COMPUTADOR LAPTOP HP ELITEBOOK FOLIO 1040 G3 (1AB09LT)ARRIENDO 36 MESES</t>
  </si>
  <si>
    <t>COMPUTADOR HP ELITEBOOK FOLIO 1040 G3, INTEL CORE I7-6600U, MEMORIA 8 GB 1600 1DM, DISCO SSD 512 GB M2 SATA-3 TL, WIFI + BT 4.1, SISTEMA OPERATIVO WINDOWS 10 PRO, LCD 14" LED FHD SVA AG F/CAM.</t>
  </si>
  <si>
    <t>COMPUTADOR ARRIENDO 36 MESES DE NOTEBOOK/LAPTOP MARCA HP, MODELO ELITEBOOK 840 G3, CON PROCESADOR INTEL CORE I5- 6300U P/N Y7C55LTABM DESCRIPCION Y CARACTERISTICAS DEL PRODUCTO:NOTEBOOK: HP ELITEBOOK 840 G3. P/N: Y7C55LTABM. PROCESADOR: INTEL CORE I5- 6300U. SO: WINDOWS 10 PROFESSIONAL 64 BITS. WIRELESS: NO,I8260 AC 2X2 +BT 4.0 LE MOW. RAM: 4GB 1X4GB 2133 DDR4. ALMACENAMIENTO: HDD 500GB 7200RPM. PANTALLA: LCD 14 LED HD SVA AG F/CAM,NO ODD. GARANTIA: ON SITE 3 AÑOS. ATRIBUTOS EXTENDIDOS: TAMAÑO DE LA PANTALLA: 14 - HD LED...</t>
  </si>
  <si>
    <t>COMPUTADOR LAPTOP HP PROBOOK 450 CI7-8550U 15.6"LED/8GB/1TB WIN10 PRO ARRIENDO 36 MESES</t>
  </si>
  <si>
    <t>VIDEOPROYECTOR VIEWSONIC M1 ARRIENDO 36 MESES</t>
  </si>
  <si>
    <t>PROY VWS PORTABLE M1 WVGA LED 250LUM  MULTIMEDIA. ARRIENDO 36 MESES.</t>
  </si>
  <si>
    <t>VIDEOPROYECTOR VIEWSONIC PG603W ARRIENDO 36 MESES</t>
  </si>
  <si>
    <t>PROY VWS PG603W WXGA 1280X800 3600LUM.  ARRIENDO 36 MESES.</t>
  </si>
  <si>
    <t>VIDEOPROYECTOR EPSON POWERLITE W05+ ARRIENDO 36 MESES</t>
  </si>
  <si>
    <t>PROYECTOR W05+ 3300LUM</t>
  </si>
  <si>
    <t>DESKTOP LENOVO THINKCENTRE M710 SFF I5-7400 1TB / 8GB / WIN 10 PRO ARRIENDO 36 MESES</t>
  </si>
  <si>
    <t>COMPUTADOR DESKTOP LENOVO THINKCENTRE M710 SFF/ FORMATO SFF  B250 210W 85% / PROCESADOR INTEL CORE I5-7400 / 8GB //RAM 2X4 / 1TB 7200 RPM / DVD RW / WINDOWS 10 PRO // 64 BITS ESPAÑOL / MONITOR LENOVO 20.7” / GARANTIA 3 AÑOS //ONSITE/ ARRIENDO A 36 MESES</t>
  </si>
  <si>
    <t>COMPUTADOR ALL IN ONE LENOVO V510Z, PART NUMBER: 10NQ0018CS, DISCO DURO:  1TB, SISTEMA OPERATIVO: W10PRO64, PROCESADOR: I5 7400T, RAM: 4GB, GRAFICA INTEGRADA, GARANTÍA 3 AÑOS ON SITE, PANTALLA 23", PESO: 6.39KG. ARRIENDO 24 MESES</t>
  </si>
  <si>
    <t>ALL IN ONE LENOVO V510Z I3-7100T 1TB 4GB 23" DVD W10 PRO ARRIENDO 24 MESES</t>
  </si>
  <si>
    <t>COMPUTADOR ALL IN ONE LENOVO V510Z, PART NUMBER: 10NQ0017CS, DISCO DURO:  1TB, SISTEMA OPERATIVO: W10PRO64, PROCESADOR: I37100T, RAM: 4GB, GRAFICA INTEGRADA, GARANTÍA 3 AÑOS ON SITE, PANTALLA 23", PESO: 6.39KG. ARRIENDO 24 MESES</t>
  </si>
  <si>
    <t>COMPUTADOR ALL IN ONE LENOVO V510Z, PART NUMBER: 10NQ0017CS, DISCO DURO:  1TB, SISTEMA OPERATIVO: W10PRO64, PROCESADOR: I37100T, RAM: 4GB, GRAFICA INTEGRADA, GARANTÍA 3 AÑOS ON SITE, PANTALLA 23", PESO: 6.39KG. ARRIENDO 36 MESES</t>
  </si>
  <si>
    <t>COMPUTADOR EXPERIMENTARÁ UNA PRODUCTIVIDAD DE GRAN ALCANCE CON LOS PROCESADORES INTEL DE 6° GENERACIÓN—Y ENCONTRARÁS QUE ES FÁCIL DE MANEJAR GRACIAS A SU INGENIOSO DISEÑO SIN HERRAMIENTAS. LAS FUNCIONES SIEMPRE ACTIVADAS MANTIENEN A TODOS CONECTADOS, MIENTRAS QUE LA SEGURIDAD INTELIGENTE MANTIENE TUS DATOS SEGUROS. SEA CUAL SEA EL TRABAJO QUE NECESITES HACER, LA AIO LENOVO V510Z SIMPLEMENTE LO HACE.</t>
  </si>
  <si>
    <t>COMPUTADOR ALL IN ONE LENOVO V310Z, INTEL CORE I3-7100, 4GB, 1TB, MICROSOFT OFFICE 2016 HOME&amp;BUSSINES Y ANTIVIRUS, TECLADO Y MOUSE</t>
  </si>
  <si>
    <t>COMPUTADOR ALL IN ONE LENOVO, INTEL CORE I3-7100, 4GB, 1TB, WINDOWS 10 PROFESIONAL, MICROSOFT OFFICE HOME&amp;BUSSINES 2016, ANTIVIRUS</t>
  </si>
  <si>
    <t>COMPUTADOR LENOVO DESKTOP THINKCENTRE AIO M920Z, INTEL CORE I5-8400 4.0 GHZ PANTALLA 23,8” FHD PEDESTAL REGULABLE EN ALTURA, 16GBRAM, 1TB HD SATA ,DVD/RW, WINDOWS 10 PRO 64 BIT.</t>
  </si>
  <si>
    <t>COMPUTADOR AIO THINKCENTRE M700Z I5-6400T UP 2,8GHZ, 6MB CACHE, 4 GB RAM DDR4 A 2133MHZ, 1 TB DISCO 7200RPM 2.5" SATA3, MONITOR 20" HD 1600 X 900 16:9 WIDE LED BACKLIT LCD 250 NITS, WIFI 802.11 A/C + BLUETOOTH, GRABADOR DVD SUPERMULTI, WINDOWS 10 PRO WINDOWS 7 PROFESSIONAL 64-BIT PRE-INSTALLED THROUGH DOWNGRADE RIGHTS IN WINDOWS 10 PRO+OFFICE 2016 H&amp;B</t>
  </si>
  <si>
    <t>ALL IN ONE LENOVO LENOVO THINKCENTRE V510Z ALL IN ONE ARRIENDO 36 MESES</t>
  </si>
  <si>
    <t>COMPUTADOR LENOVO THINKCENTRE V510Z, INTEL CORE I5-7400T 2,4GHZ, 4MB CACHE, 23" NO TOUCH FULL HD 1080P 1920X1080, 8GB DDR4 2133 SODIMM, 1TB HD 5400RPM 2.5" SATA3, OFFICE 2016, ANTIVIRUS,WINDOWS 10 PRO 64 BITS, 3 AÑOS ON-SITE</t>
  </si>
  <si>
    <t>COMPUTADOR PROCESADOR INTEL CORE I5-6400/8GB/1TB/DVD-RW/CAMARA 1080P/MONITOR STAND BASIC /TECLADO/MOUSE/OFFICE 2016/WIN 7 PRO CON LICENCIA WIN 10 PRO/GARANTIA 3 AÑOS ONSITE /PANTALLA 21.5“ FHD 1920X1080,</t>
  </si>
  <si>
    <t>COMPUTADOR THINKPAD X260 ULTRABOOK , PROCESADOR I5-6200U, DISCO 1 TB 5400 RPM 2.5", MEMORIA 8 GB DDR4 2133MHZ, MONITOR 12.5" HD NT, CAMARA 720P HD, WI-FI INTEL 8260, BLUETOOTH, FINGERPRINT READER, BATERÍA 3 CELL LI-ION,  SISTEMA OPERATIVO WINDOWS 10 PROFESIONAL 64.</t>
  </si>
  <si>
    <t>COMPUTADOR LAPTOP LENOVO X270, I5, 4GB RAM, 1TB HDD, PANTALLA 12.5", WINDOWS 10 PRO. ARRIENDO 36 MESES</t>
  </si>
  <si>
    <t>COMPUTADOR LAPTOP LENOVO X270, INTEL CORE I7, 256GB SSD, 8GB RAM, WINDOWS 10 PRO. ARRIENDO 36 MESES</t>
  </si>
  <si>
    <t>COMPUTADOR LAPTOP LENOVO X270, I5, 4GB RAM, 1TB HDD, PANTALLA 12.5", WINDOWS 10 PRO. ARRIENDO 24 MESES</t>
  </si>
  <si>
    <t>COMPUTADOR LAPTOP LENOVO X270, INTEL CORE I7, 256GB SSD, 8GB RAM, WINDOWS 10 PRO. ARRIENDO 24 MESES</t>
  </si>
  <si>
    <t>COMPUTADOR NOTEBOOK LENOVO L470, PART NUMBER: 20J5A00RCL, DISCO DURO:  1TB, SISTEMA OPERATIVO: W10PRO64, PROCESADOR: I3-7100U, RAM: 4GB, GRAFICA INTEGRADA, GARANTÍA 3 AÑOS ON SITE, PANTALLA 14" HD, PESO: 2.02KG. ARRIENDO 36 MESES</t>
  </si>
  <si>
    <t>COMPUTADOR NOTEBOOK LENOVO L470, PART NUMBER: 20J5A00TCL, DISCO DURO:  1TB, SISTEMA OPERATIVO: W10PRO64, PROCESADOR: I5-7200U, RAM: 4GB, GRAFICA INTEGRADA, GARANTÍA 3 AÑOS ON SITE, PANTALLA 14" HD, PESO: 2.02KG. ARRIENDO 36 MESES</t>
  </si>
  <si>
    <t>COMPUTADOR NOTEBOOK LENOVO L470, PART NUMBER: 20J5A00TCL, DISCO DURO:  1TB, SISTEMA OPERATIVO: W10PRO64, PROCESADOR: I5-7200U, RAM: 4GB, GRAFICA INTEGRADA, GARANTÍA 3 AÑOS ON SITE, PANTALLA 14" HD, PESO: 2.02KG. ARRIENDO 24 MESES</t>
  </si>
  <si>
    <t>COMPUTADOR NOTEBOOK LENOVO L470, PART NUMBER: 20J5A00RCL, DISCO DURO:  1TB, SISTEMA OPERATIVO: W10PRO64, PROCESADOR: I3-7100U, RAM: 4GB, GRAFICA INTEGRADA, GARANTÍA 3 AÑOS ON SITE, PANTALLA 14" HD, PESO: 2.02KG. ARRIENDO 24 MESES</t>
  </si>
  <si>
    <t>COMPUTADOR LENOVO LAPTOP THINKPAD L460, INTEL CORE I5-6300U, 8GB DDR3L 1600 SODIMM, 500GB HD 7200RPM , PANTALLA 14.0 PULGADAS HD AG W/ WL, WINDOWS 10 PRO 64 BIT, GARANTIA 3 AÑOS ON-SITE</t>
  </si>
  <si>
    <t>COMPUTADOR THINKPAD T470, PROCESADOR INTEL CORE I5-6200U 2.8 GHZ, MEMORIA 4 GB DDR4 2133 SODIMM, DISCO DURO 1 TB HDD 5400 RPM, PANTALLA 14” HD 1366 X 768 ANTI-GLARE, SISTEMA OPERATIVO WINDOWS 10 PRO 64 BITS.</t>
  </si>
  <si>
    <t>COMPUTADOR THINKPAD LENOVO L470 PROCESADOR INTEL I5-7200 RAM 8 GB DISCO 500 GB WINDOWS 10 PRO, OFFICE HOME ANS BUSINESS 2016 + ANTIVIRUS</t>
  </si>
  <si>
    <t>COMPUTADOR THINKPAD X1 YOGA, PROCESADOR I7-7500U,MEMORIA 16 GB RAM, DISCO 256 GB SSD, SISTEMA OPERATIVO WINDOWS 10 PRO, TECLADO ESPAÑOL RETROILUMINADO RESISTENTE A DERRAMES, WI-FI + BLUETOOTH, PUERTO HDMI, ETHERNET RJ45.</t>
  </si>
  <si>
    <t>COMPUTADOR THINKPAD YOGA 370, PROCESADOR I7-7500U, MEMORIA 8 GB RAM, MONITOR TOUCH 13,3" FULL HD 1920 X 1080, DISCO 256 GB SSD, WI-FI + BLUETOOTH, TECLADO RETROILUMINADO RESISTENTE A DERRAMES, PUERTO HDMI INCLUYE ADAPTADOR USB-C A VGA, ETHERNET MINI RJ45, SISTEMA OPERATIVO WINDOWS 10 PROFESIONAL.</t>
  </si>
  <si>
    <t>COMPUTADOR LENOVO THINKPAD T470-S, INTEL CORE I7 7500U, PANTALLA 14” FULL HD, 16GB, 512GB SSD, INTEL HD GRAPHIC, GIGABIT ETHERNET, W10 ENTERPRISE 64BIT,OFFICE PROPLUS, 3 AÑOS ON SITE</t>
  </si>
  <si>
    <t>LAPTOP LENOVO THINKPAD T470S INTEL CORE I7 7500U ARRIENDO 36 MESES</t>
  </si>
  <si>
    <t>COMPUTADOR LENOVO THINKPAD T470-S, INTEL CORE I7 7500U, PANTALLA14” FULL HD, 16GB, 512GB SSD, INTEL HD GRAPHIC,GIGABIT ETHERNET, W10 PRO 64 SPA, 3 AÑOS ON SITE</t>
  </si>
  <si>
    <t>COMPUTADOR NOTEBOOK LENOVO B4080, PROCESADOR I5-5200U 3M CACHE, HASTA 2.70 GHZ DUAL CORE, MEMORIA 4 GB RAM, DISCO DURO 1 TB, DVD, PANTALLA 14", WIFI, HDMI FREE DOS</t>
  </si>
  <si>
    <t>COMPUTADOR DISEÑADAS PARA BRINDARLES A LOS USUARIOS UNA SOLUCIÓN EMPRESARIAL FUNDAMENTAL CON TECNOLOGÍA HEREDADA, LA PORTÁTIL EMPRESARIAL THINKPAD L470 DE 14" LE AYUDARÁ DURANTE TODO EL DÍA.INTEL CORE I5-7200U PROCESSOR 3MB CACHE, UP TO 3.1GHZ, 14.0" HD 1366 X 768 ANTI-GLARE, 720P HD CAMERA, 8GB  DDR4-2133 SODIMM500GB HARD DISK DRIVE, 7200RPM, 2.5", SATA3, INTEL DUAL BAND WIRELESS AC2X2 8265, BLUETOOTH VERSION 4.1, THINKPAD BATTERY 3 CELL LI-ION 23.2WHR REAR45W AC ADAPTER</t>
  </si>
  <si>
    <t>DESKTOP ARTEC NETANYA I7 8VA GOLD M24-WPOF2 ARRIENDO 36 MESES</t>
  </si>
  <si>
    <t>COMPUTADOR ARTEC NETANYA, INTEL CORE I7, MEMORIA 16GB DDR4, DISCO 1TB SATA3, MONITOR LED 24", WINDOWS 10 PRO Y OFFICE HOME AND BUSINESS.</t>
  </si>
  <si>
    <t>DESKTOP ARTEC NETIVOT I3 7MA SILVER M20-WPOF2 ARRIENDO 36 MESES</t>
  </si>
  <si>
    <t>COMPUTADOR ARTEC NETIVOT , INTEL CORE I3, SFF, MEMORIA 8GB DDR4, DISCO 1TB SATA3, MONITOR LED 20", WINDOWS 10 PRO Y OFFICE HOME AND BUSINESS.</t>
  </si>
  <si>
    <t>LICENCIA MICROSOFT ESD OFFICE 365 HOME 32-BIT/X64 ALL LANGUAGES 1 YEAR UNIDAD</t>
  </si>
  <si>
    <t xml:space="preserve">OFFICE PARA 5 EQUIPOS PC O MAC, 5 TABLETAS INCLUIDAS IPAD, ANDROID O WINDOWS, 5 TELÉFONOS. VERSIONES INSTALADAS COMPLETAS DE WORD, EXCEL, POWERPOINT, OUTLOOK Y MÁS. ALMACENAMIENTO EN LÍNEA DE 1TB EN ONEDRIVE POR USUARIO, HASTA UN TOTAL DE 5 USUARIOS. LICENCIA NO CONSIDERA SERVICIOS COMPLEMENTARIOS, SOFTWARE COMO SERVICIO (SAAS) NI PLATAFORMA COMO SERVICIO (PAAS). </t>
  </si>
  <si>
    <t>LICENCIA MICROSOFT WIN PRO 10 64BIT SPANISH LATAM 1PK DSP OEI DVD UNIDAD</t>
  </si>
  <si>
    <t>CON WINDOWS 10 PRO, TIENES UN GRAN SOCIO EN LOS NEGOCIOS. TIENE TODAS LAS FUNCIONES DE WINDOWS 10 PARA EL HOGAR E IMPORTANTES FUNCIONALIDADES DE NEGOCIOS PARA CIFRADO, INICIO DE SESIÓN REMOTO, CREAR MÁQUINAS VIRTUALES Y MUCHO MÁS. OBTÉN INICIOS RÁPIDOS, UN MENÚ INICIO FAMILIAR PERO AMPLIADO, MUCHAS FORMAS NUEVAS DE HACER LAS COSAS Y FUNCIONES INNOVADORAS COMO EL NAVEGADOR TOTALMENTE NUEVO CREADO PARA LA ACCIÓN EN LÍNEA Y CORTANA, EL ASISTENTE DIGITAL MÁS PERSONAL. LICENCIA NO CONSIDERA SERVICIOS COMPLEMENTARIOS, SOFTWARE COMO SERVICIO (SAAS) NI PLATAFORMA COMO SERVICIO  (PAAS)</t>
  </si>
  <si>
    <t>LICENCIA MICROSOFT WINDOWS 10 PROFESIONAL (FQC-08981) UNIDAD</t>
  </si>
  <si>
    <t>MICROSOFT WINDOWS 10 PROFESIONAL - 64BIT - ESPAÑOL - DVD - OEM. LICENCIA NO CONSIDERA SERVICIOS COMPLEMENTARIOS, SOFTWARE COMO SERVICIO (SAAS) NI PLATAFORMA COMO SERVICIO (PAAS).</t>
  </si>
  <si>
    <t>LICENCIA MICROSOFT SISTEMA OPERATIVO UNIDAD</t>
  </si>
  <si>
    <t>WINDOWS 8.1 PROFESIONAL OEM 64 BIT ESPAÑOL- LICENCIA NO CONSIDERA SERVICIOS COMPLEMENTARIOS, SOFTWARE COMO SERVICIO (SAAS) NI PLATAFORMA COMO SERVICIO (PAAS)</t>
  </si>
  <si>
    <t>LICENCIA MICROSOFT WINDOWS PRO 10 SNGL OLP NL LEGALIZATION GETGENUINE (GGWA) UNIDAD</t>
  </si>
  <si>
    <t>WINPRO 10 SNGL OLP NL LEGALIZATION GETGENUINE LICENCIA PARA LEGALIZAR EQUIPOS CON SISTEMA OPERATIVO WINDOWS (SE PUEDE INSTALAR DESDE LA ULTIMA VERSIÓN DISPONIBLE HASTA TRES VERSIONES HACIA ATRÁS CON SOPORTE MICROSOFT)- LICENCIA NO CONSIDERA SERVICIOS COMPLEMENTARIOS, SOFTWARE COMO SERVICIO (SAAS) NI PLATAFORMA COMO SERVICIO (PAAS)</t>
  </si>
  <si>
    <t>LICENCIA MICROSOFT SQLSVRSTD 2014 OLP NL GOV.LICENCIA NO CONSIDERA SERVICIOS COMPLEMENTARIOS, SOFTWARE COMO SERVICIO (SAAS) NI PLATAFORMA COMO SERVICIO (PAAS)</t>
  </si>
  <si>
    <t>LICENCIA MICROSOFT OFFICESTD 2019 OLP NL GOV UNIDAD</t>
  </si>
  <si>
    <t>OFFICESTD 2019 OLP NL GOV.LICENCIA NO CONSIDERA SERVICIOS COMPLEMENTARIOS, SOFTWARE COMO SERVICIO SAAS NI PLATAFORMA COMO SERVICIO PAAS</t>
  </si>
  <si>
    <t>LICENCIA MICROSOFT OFFICEPROPLUS 2019 OLP NL GOV UNIDAD</t>
  </si>
  <si>
    <t>OFFICEPROPLUS 2019 OLP NL GOV.LICENCIA NO CONSIDERA SERVICIOS COMPLEMENTARIOS, SOFTWARE COMO SERVICIO SAAS NI PLATAFORMA COMO SERVICIO PAAS</t>
  </si>
  <si>
    <t>LICENCIA MICROSOFT OFFICESTD 2019 SNGL OLP NL ACDMC UNIDAD</t>
  </si>
  <si>
    <t>OFFICESTD 2019 SNGL OLP NL ACDMC.LICENCIA NO CONSIDERA SERVICIOS COMPLEMENTARIOS, SOFTWARE COMO SERVICIO SAAS NI PLATAFORMA COMO SERVICIO PAAS</t>
  </si>
  <si>
    <t>LICENCIA MICROSOFT ACCESS 2019 OLP NL GOV UNIDAD</t>
  </si>
  <si>
    <t>LICENCIA MICROSOFT ACCESS 2019 OLP NL GOV.  LICENCIA NO CONSIDERA SERVICIOS COMPLEMENTARIOS, SOFTWARE COMO SERVICIO SAAS NI PLATAFORMA COMO SERVICIO PAAS.</t>
  </si>
  <si>
    <t>LICENCIA MICROSOFT OFFICEPROPLUS 2019 SNGL OLP NL ACDMC UNIDAD</t>
  </si>
  <si>
    <t>LICENCIA MICROSOFT OFFICEPROPLUS 2019 SNGL OLP NL ACDMC.  LICENCIA NO CONSIDERA SERVICIOS COMPLEMENTARIOS, SOFTWARE COMO SERVICIO SAAS NI PLATAFORMA COMO SERVICIO PAAS.</t>
  </si>
  <si>
    <t>LICENCIA MICROSOFT PRJCT STD 2019 SNGL OLP NL UNIDAD</t>
  </si>
  <si>
    <t>LICENCIA MICROSOFT PRJCT STD 2019 SNGL OLP NL. LICENCIA NO CONSIDERA SERVICIOS COMPLEMENTARIOS, SOFTWARE COMO SERVICIO SAAS NI PLATAFORMA COMO SERVICIO PAAS</t>
  </si>
  <si>
    <t>LICENCIA MICROSOFT OFFICE 365 BUSINESS UNIDAD</t>
  </si>
  <si>
    <t>LICENCIA MICROSOTF OFFICE 365 BUSINESS VALOR ANUAL. LICENCIA NO CONSIDERA SERVICIOS COMPLEMENTARIOS, SOFTWARE COMO SERVICIO SAAS NI PLATAFORMA COMO SERVICIO PAAS</t>
  </si>
  <si>
    <t>LICENCIA MICROSOFT OFFICEMACSTD 2019 OLP NL GOV UNIDAD</t>
  </si>
  <si>
    <t>LICENCIA MICROSOFT OFFICEMACSTD 2019 OLP NL GOV. LICENCIA NO CONSIDERA SERVICIOS COMPLEMENTARIOS, SOFTWARE COMO SERVICIO SAAS NI PLATAFORMA COMO SERVICIO PAAS</t>
  </si>
  <si>
    <t>LICENCIA MICROSOFT WINPRO 10 SNGL UPGRD OLP NL ACDMC UNIDAD</t>
  </si>
  <si>
    <t>WINPRO 10 SNGL UPGRD OLP NL ACDMC.  “LICENCIA NO CONSIDERA SERVICIOS COMPLEMENTARIOS, SOFTWARE COMO SERVICIO (SAAS) NI PLATAFORMA COMO SERVICIO (PAAS)”.</t>
  </si>
  <si>
    <t>SOPHOS</t>
  </si>
  <si>
    <t>LICENCIA SOPHOS ENDPOINT EXPLOIT PREVENTION UNIDAD</t>
  </si>
  <si>
    <t>LICENCIA SOPHOS EXPLOIT PREVENTION. SOLUCIÓN AVANZADA PARA PROTECCIÓN DE AMENAZAS DE NUEVA GENERACIÓN MITIGANDO LA EXPLOTACIÓN DE VULNERABILIDADES Y PROPORCIONANDO UNA TRAZA FORENCE PARA AUDITORIA Y ANALISIS CAUSA RAÍZ E INCORPORACIÓN DE INTELIGENICA ARTIFICIAL PARA EL ANALISIS DE AMENAZAS DE ULTIMA GENERACIÓN Y DE DÍA 0. LICENCIA NO CONSIDERA SERVICIOS COMPLEMENTARIOS, SOFTWARE COMO SERVICIO SAAS NI PLATAFORMA COMO SERVICIO PAAS.</t>
  </si>
  <si>
    <t>VIDEOPROYECTOR ACER H6521BD UNIDAD</t>
  </si>
  <si>
    <t>PROYECTOR 3500LM /RESOLUCION MAX.1920X1200</t>
  </si>
  <si>
    <t>MONITOR ACER XB241H BMIPR UNIDAD</t>
  </si>
  <si>
    <t>MONITOR GAMER PANTALLA 24 FULL HD</t>
  </si>
  <si>
    <t>MONITOR ACER KA271 BBID UNIDAD</t>
  </si>
  <si>
    <t>MONITOR 27 PULGADA</t>
  </si>
  <si>
    <t>LAPTOP ACER SF514-52T-819C UNIDAD</t>
  </si>
  <si>
    <t>COMPUTADOR INTEL CORE I7 8550U/512GB/8GB/14/WINDOWS 10 HOME 64 BIT</t>
  </si>
  <si>
    <t>LAPTOP ACER SP515-51N-87AQ UNIDAD</t>
  </si>
  <si>
    <t>COMPUTADOR INTEL CORE I7 8550U 1.80 GHZ 8M CACHE, UP TO 4.0 GHZ/8GB/1TB/15.6/1.80 GHZ 8M CACHE, UP TO 4.0 GHZ</t>
  </si>
  <si>
    <t>COMPUTADOR INTEL CORE I3 7020U 2.3 GHZ 3M CACHE, 2.00 GHZ/4GB /1000GB/15.6/WINDOWS 10 HOME 64 BIT</t>
  </si>
  <si>
    <t>LAPTOP ACER A314-31-C34Q UNIDAD</t>
  </si>
  <si>
    <t>COMPUTADOR INTEL CELERON N3350 1.10 GHZ 2M CACHE, UP TO 2.40 GHZ /4GB/500 GB/14/WINDOWS 10 HOME 64 BIT</t>
  </si>
  <si>
    <t>LAPTOP ACER TMP-648-M-52TA UNIDAD</t>
  </si>
  <si>
    <t>COMPUTADOR INTEL CORE I5 6200U 2,3 GHZ 3M CACHE, UP TO 2.80 GHZ/8 GB RAM/1 TB/14/WINDOWS 10 PRO</t>
  </si>
  <si>
    <t>COMPUTADOR INTEN ATOM X5 Z8350 1.44 GHZ 2M CACHE, UP TO 1.92 GHZ/2 GB/32 SSD/10.1/WINDOWS 10 HOME 32 BIT</t>
  </si>
  <si>
    <t>COMPUTADOR LAPTOP DELL MOBILE PRECISION 7720 / INTEL I7-7700HQ / 16GB RAM/ 512GB SSD/ 4 ANOS GARANTIA NBD/ WIN 10 PRO UNIDAD. MOBILE PRECISION 7720 , INTEL I7-7700HQ  3.80GHZ TURBO, 6MB, 16GB 2X8GB 2400MHZ DDR4 , PANTALLA 17.3  ULTRASHARP FULLHD IPS 1920X1080  CON CAMARA Y MICROFONO, DISCO 512GB SSD, NVIDIA QUADRO P4000M 8GB GDDR5, WIN10 PRO 64BIT  WIRELESS BLUETOOTH, 4 ANOS GARANTIA NBD</t>
  </si>
  <si>
    <t>COMPUTADOR NOTEBOOK LATITUDE 7480 I5/8GB/256GB/W10P/3 ONSITE</t>
  </si>
  <si>
    <t>COMPUTADOR LATITUDE 5480, CORE I7-7600U, PANTALLA 14" HD, 8GB RAM, DISCO 1TB, SIN OPTICO, VIDEO NVIDIA GEFORCE 930MX 2GB, WINDOWS 10 PRO, 3 AÑOS DE GARANTIA</t>
  </si>
  <si>
    <t>LAPTOP DELL VOSTRO 3468 / INTEL I5-7200U/ 8GB RAM/ 1TB/ WIN 10 PRO UNIDAD</t>
  </si>
  <si>
    <t>COMPUTADOR VOSTRO 3468, INTEL I5-7200U, PANTALLA 14", 8GB RAM, DISCO 1TB, DVD-RW, WINDOWS 10 PRO, 1 AÑO DE GARANTIA</t>
  </si>
  <si>
    <t>COMPUTADOR VOSTRO 3468 /INTEL CORE I5-7200U / 8GB RAM / 1TB / WIN 10 PRO / 3 AÑOS DE GARANTIA</t>
  </si>
  <si>
    <t>COMPUTADOR POTENCIA IMPRESIONANTE EN UN DISEÑO DE ALTA CALIDADPORTÁTIL DE CLASE EMPRESARIAL DE 33 CM PARA PROFESIONALES DEL ÁMBITO EMPRESARIAL QUE NECESITAN POTENCIA AL MISMO TIEMPO QUE SE MANTIENE LA MOVILIDAD.</t>
  </si>
  <si>
    <t>COMPUTADOR LATITUDE 5290 2-IN-1, PANTALLA TÁCTIL 12,3" 1920 X 1080, 8VA GENERACIÓN DE INTEL CORE I5-8250U, LPDDR3 DE 8 GB RAM, 256 GB SSD, WIFI + BT, 3 AÑOS DE GARANTIA</t>
  </si>
  <si>
    <t>COMPUTADOR LATITUDE 7390 2 EN 1 13.3" FHD TOUCH GORILLA GLASS, 8TH GENERACION INTEL CORE I5-8250U QUAD CORE 1.6GHZ, 6M CACHE, 8GB RAM, 256GB SSD, WIFI + BT, WINDOWS 10 PRO, GARANTIA 3 AÑOS</t>
  </si>
  <si>
    <t>COMPUTADOR LATITUDE 5490, 14" HD 1366 X 768 NON-TOUCH ,8TH GEN INTEL CORE I5-8250U QUAD CORE, 6M CACHE, 1.6GHZ,15W, 8GB, 1X8GB, 2400MHZ DDR4, 2.5" 1TB SATA 5400RPM HARD DRIVE, INTEGRATED GRAPHICS, WIFI + BT, WIN 10 PRO, 3 AÑOS DE GARANTIA.</t>
  </si>
  <si>
    <t>COMPUTADOR OPTIPLEX 7450 AIO, INTEL CORE I3-7100, 8GB 1X8GB 2400MHZ DDR4, 1TB 7200RPM HDD , PANTALLA 23.8 PULGADAS , FULL HD NONTOUCH CON CAMERA, DVD RW, GRAFICO INTEGRADO , MOUSE Y TECLADO, WINDOWS 10 PRO SPANISH, WI FI + BT, 3 ANOS DE GARANTIA.</t>
  </si>
  <si>
    <t>COMPUTADOR OPTIPLEX 7450 AIO INTEL CORE I7-7700, PANTALLA 23, 8" NO TOUCH, RAM 8GB, DISCO 500GB, DVD-RW, WIN 10 PRO, GARANTIAS 3 AÑOS ON-SITE.</t>
  </si>
  <si>
    <t>COMPUTADOR OPTIPLEX 5250, NON TOUCH, INTEL CORE I3-7100, 4GB 1X4GB 2400MHZ DDR4, 1TB 2.5INCH SERIAL ATA</t>
  </si>
  <si>
    <t>COMPUTADOR VOSTRO 3470, INTEL CORE I5-8400, 4GB RAM, 1TB, DELL MS116 WIRED MOUSE, BLACK, DELL KB216 WIRED KEYBOARD, SPANISH, WIN 10 PRO 64, WIFI + BT, 1 AÑO DE GARANTÍA</t>
  </si>
  <si>
    <t>COMPUTADOR OPTIPLEX 3060 SFF, PROCESADOR INTEL CORE I5-8500, WINDOWS 10 PRO, 64 BITS, 8GB RAM, 1TB 7200 RPM, UNIDAD DE DISCO ÓPTICA DVD+/-RW 8X, 1 AÑO DE SERVICIO DE HARDWARE CON SERVICIO IN SITU/EN EL HOGAR LUEGO DEL DIAGNÓSTICO REMOTO</t>
  </si>
  <si>
    <t>RACK DELL 'POWEREDGE R640 / INTEL XEON GOLD 6130 2.1G X2 / 16GB RDIMM X16 / 1.2TB 10K RPM X4 UNIDAD</t>
  </si>
  <si>
    <t>POWEREDGE R640 / INTEL XEON GOLD 6130 2.1G X2 / 16GB RDIMM X16 / 1.2TB 10K RPM X4 /5 AÑOS DE GARANTIA // POWEREDGE R640, 2 PROCESADORES INTEL XEON GOLD 6130 DE 16 CORES, 256GB DE RAM,1.2TB 10K RPM X4, TARJETA RED CUATRO PORT 1GB, RIELES DE MONTAJE SIN CABLE MANAGEMENT, DVD ROM INTERNAL, SIN SISTEMA OPERATIVO, GARANTÍA PROSUPPORT MISION CRITICA 4-HOUR 7X24 ON-SITE 5 AÑOS.</t>
  </si>
  <si>
    <t>COMPUTADOR OPTIPLEX 3050 SFF, CORE I5-7500, RAM 8GB, DISCO 1TB, DVD-RW, WINDOWS 10 PRO 64B, GARANTIA 3 AÑOS ON-SITE</t>
  </si>
  <si>
    <t>COMPUTADOR VOSTRO 3268 SFF, CORE I5-7400, RAM 4GB, DISCO 1TB, DVD-RW, WINDOWS 10 PRO, GARANTIA 1 AÑO ON-SITE</t>
  </si>
  <si>
    <t>DESKTOP DELL OPTIPLEX 7050 SFF / CORE I7-7700/ 8GB RAM/ 1TB / WIN 10 PRO UNIDAD</t>
  </si>
  <si>
    <t>COMPUTADOR OPTIPLEX 7050 SFF, CORE I7-7700, 8GB RAM, DISCO 1TB, DVD-RW, WINDOWS 10 PRO, GARANTIA 3 AÑOS</t>
  </si>
  <si>
    <t>COMPUTADOR OPTIPLEX 3050 MICRO, INTEL CORE I7-7700T. 7TH GENERATION. (QUADCORE, 8MB, 2.9GHZ), 16GB DDR4 2400 MHZ (2 X 8 GB), 1TB HDD, SIN MONITOR, INTEGRATED HD GRAPHICS, NO WIFI, WINDOWS 10 PRO, 1 AÑOS GARANTIA</t>
  </si>
  <si>
    <t>HDD PC DELL DISCO  2.4TB, SAS, 12GB, 10K, 2.5 HDD,  CUSTOMER KIT UNIDAD</t>
  </si>
  <si>
    <t>DISCO  2.4TB, SAS, 12GB, 10K, 2.5 HDD,  CUSTOMER KIT</t>
  </si>
  <si>
    <t>HDD PC DELL 300GB 10K RPM SAS 2.5IN HOT-PLUG HARD DRIVE,CUSKIT UNIDAD</t>
  </si>
  <si>
    <t>DISCO DELL 300GB 10K RPM SAS 2.5IN HOT-PLUG HARD DRIVE,CUSKIT</t>
  </si>
  <si>
    <t>STORAGE DELL EXPANSION STORAGE DELL  SC420, 1.8TB, SAS, 12GB, 10K HDD, CUS UNIDAD</t>
  </si>
  <si>
    <t>EXPANSION STORAGE DELL  SC420, 1.8TB, SAS, 12GB, 10K HDD, CUS</t>
  </si>
  <si>
    <t>MOCHILA PARA NOTEBOOK</t>
  </si>
  <si>
    <t>MOCHILA PARA NOTEBOOK DELL ESSENTIAL BACKPACK 15.6" UNIDAD</t>
  </si>
  <si>
    <t>MOCHILA PARA NOTEBOOK DELL ESSENTIAL BACKPACK 15,6". DIMENSIONES 34 CM X 15 CM X 45 CM.</t>
  </si>
  <si>
    <t>MONITOR DELL MONITOR P2317H,  23 PULGADAS UNIDAD</t>
  </si>
  <si>
    <t>MONITOR ESTANDAR P2317H, 23 PULGADAS FULL HD 1920 X 1080, CONECTIVIDAD DISPLAYPORT 1.2, HDMI 1.4, VGA, 2 USB 3.0 LATERAL, 2 USB 2.0, 3 AÑOS GARANTIA.</t>
  </si>
  <si>
    <t>TARJETA CONTROLADORA</t>
  </si>
  <si>
    <t>TARJETA CONTROLADORA DELL ADAPTADOR EMULEX LPE12000 SINGLE CHANNEL 8GB PCIE HOST BUS ... UNIDAD</t>
  </si>
  <si>
    <t>ADAPTADOR EMULEX LPE12000 SINGLE CHANNEL 8GB PCIE HOST BUS ADAPTER, LOW PROFILE, CUSTOMER KIT</t>
  </si>
  <si>
    <t>TARJETA CONTROLADORA DELL SAS 12GBPS HBA EXTERNAL CONTROLLER, FULL HEIGHT, CUSKIT UNIDAD</t>
  </si>
  <si>
    <t>TARJETA CONTROLADORA DELL SAS 12GBPS HBA EXTERNAL CONTROLLER, FULL HEIGHT,CUSKIT</t>
  </si>
  <si>
    <t>TARJETA DE RED</t>
  </si>
  <si>
    <t>TARJETA DE RED DELL INTEL X520 DP 10GB DA/SFP  SERVER ADAPTER, LOW PROFILE, CUSKIT UNIDAD</t>
  </si>
  <si>
    <t>TARJETA DELL INTEL X520 DP 10GB DA/SFP+ SERVER ADAPTER, LOW PROFILE,CUSKIT</t>
  </si>
  <si>
    <t>ZEBRA</t>
  </si>
  <si>
    <t>LECTOR CODIGO DE BARRAS ZEBRA CS3070 UNIDAD</t>
  </si>
  <si>
    <t>LECTOR DE CODIGO DE BARRA SERIO CS3070 LASER ZEBRA SERIE CS3000, SU BATERIA TIENE UNDA DURACION DE 24 HORAS EN MODO LOTE Y 12 HORAS EN MODO BLUETOOTH AEGURA MAS DE UN TURNO DE DESEMPEÑO DE ESCANEO CON UNA SOLA CARGA</t>
  </si>
  <si>
    <t>VERBATIM</t>
  </si>
  <si>
    <t>UNIDAD DE ALMACENAMIENTO EXTERNO VERBATIM CD-R 700MB TORRE 100 UNID IMPRIMIBLES UNIDAD</t>
  </si>
  <si>
    <t>UNIDAD DE ALMACENAMIENTO EXTERNO VERBATIM CD-R GRABABLE 700MB IMPRIMIBLE TORRE 100 UNIDADES 95252</t>
  </si>
  <si>
    <t>UNIDAD DE ALMACENAMIENTO EXTERNO VERBATIM DVD R 8X 8.5GB DL 50 UNID TORRE  UNIDAD</t>
  </si>
  <si>
    <t>UNIDAD DE ALMACENAMIENTO EXTERNO VERBATIM DVD+R GRABABLE 8X 8.5GB TORRE 50 UNIDADES 97000</t>
  </si>
  <si>
    <t>UNIDAD DE ALMACENAMIENTO EXTERNO VERBATIM DVD-R 4.7 GB TORRE 50 UNIDS IMPRIMIBLES UNIDAD</t>
  </si>
  <si>
    <t>UNIDAD DE ALMACENAMIENTO EXTERNO VERBATIM DVD-R GRABABLE 4.7GB 120MIN. IMPRIMIBLE TORRE 50 UNIDADES 94854</t>
  </si>
  <si>
    <t>MOUSE VERBATIM LASER INALAMBRICO BLUETOOTH  P/ NOTEBOOK-TABLET UNIDAD</t>
  </si>
  <si>
    <t>MOUSE INALÁMBRICO 96674 DISEÑADO PARA CONECTARSE CON TU NOTEBOOK/TABLET CON BLUETOOTH INSTALADO, MENOS CABLES PARA EMPACAR Y OFRECE LA CONFIABILIDAD DE UNA CONEXIÓN DE 2.4 GHZ, LO QUE SIGNIFICA QUE NO HAY MOVIMIENTO DE CURSOR RETRASADO.</t>
  </si>
  <si>
    <t>MOUSE VERBATIM LASER INALAMBRICO P/ PC-NOTEBOOK 2.4 GHZ UNIDAD</t>
  </si>
  <si>
    <t>EL MOUSE ES INALÁMBRICO, MENOS CABLES PARA EMPACAR Y OFRECE LA CONFIABILIDAD DE UNA CONEXIÓN DE 2.4 GHZ, LO QUE SIGNIFICA QUE NO HAY MOVIMIENTO DE CURSOR RETRASADO. 96675</t>
  </si>
  <si>
    <t>PENDRIVE VERBATIM 16GB DISEÑOS USB DRIVE UNIDAD</t>
  </si>
  <si>
    <t>PENDRIVE VERBATIM 16GB MINI CON DISEÑOS USB 2.0 DRIVE 98679</t>
  </si>
  <si>
    <t>PENDRIVE VERBATIM PINSTRIPE 32GB UNIDAD</t>
  </si>
  <si>
    <t>PENDRIVE VERBATIM 32GB PINSTRIPE USB 2.0 DRIVE 49064</t>
  </si>
  <si>
    <t>PENDRIVE VERBATIM PINSTRIPE 128 GB UNIDAD</t>
  </si>
  <si>
    <t>PENDRIVE VERBATIM 128GB PINSTRIPE USB 2.0 DRIVE 49071</t>
  </si>
  <si>
    <t>SSD KINGSTON A400 240GB UNIDAD</t>
  </si>
  <si>
    <t>KNG SSD 240GB SATA3 2.5" 7MM SERIE A400CAPACIDAD 240 GBFACTOR DE FORMA 2.5". FACTOR DE FORMA CORTA MÉTRICO 6.4 CM. FACTOR DE FORMA CORTO 2.5". FACTOR DE FORMA MÉTRICO 6.4 CM. INTERFAZ SERIAL ATA-600. TASA DE DATOS INTERNOS 500 MBPS. TIPO DE DISCO DURO DISCO DURO INTERNO. VELOCIDAD DE DATOS INTERNOS ESCRITURA 350 MBPS. VELOCIDAD DE TRANSFERENCIA DE DATOS 600 MBPS.</t>
  </si>
  <si>
    <t>SSD KINGSTON A400 480GB UNIDAD</t>
  </si>
  <si>
    <t>KNG SSD 480GB SATA3 2.5" 7MM SERIE A400. LA UNIDAD DE ESTADO SÓLIDO A400 DE KINGSTON MEJORA DRAMÁTICAMENTE LA CAPACIDAD DE RESPUESTA DE SU SISTEMA EXISTENTE CON VELOCIDADES INCREÍBLES DE INICIO, CARGA Y TRANSFERENCIA, COMPARADAS CON LOS DISCOS DUROS MECÁNICOS. USANDO UN CONTROLADOR DE ÚLTIMA GENERACIÓN PARA LEER Y ESCRIBIR A ALTAS VELOCIDADES, ESTE SSD ES MÁS RÁPIDO QUE UN DISCO DURO TRADICIONAL, PARA UN MEJOR RENDIMIENTO, MAYOR CAPACIDAD DE RESPUESTA Y MULTI-TAREA, Y EN GENERAL UN SISTEMA MÁS RÁPIDO. ...</t>
  </si>
  <si>
    <t>SSD KINGSTON A400 120GB UNIDAD</t>
  </si>
  <si>
    <t>KNG SSD 120GB SATA3 2.5 7MM A400</t>
  </si>
  <si>
    <t>MEMORIA FLASH</t>
  </si>
  <si>
    <t>MEMORIA FLASH KINGSTON MICRO SD SDCS/16GB UNIDAD</t>
  </si>
  <si>
    <t>MEMORIA MICRO SD 16GB + ADAP. SDHC/SDXC CL10 UHS-I</t>
  </si>
  <si>
    <t>MEMORIA RAM KINGSTON KVR16N11/8 UNIDAD</t>
  </si>
  <si>
    <t>MEMORIA DESKTOP KINGSTON 8 GB DDR3 1600 MHZ KVR16N11/8</t>
  </si>
  <si>
    <t>MEMORIA RAM KINGSTON 8GB 1600MHZ KCP316ND8/8 UNIDAD</t>
  </si>
  <si>
    <t>MEMORIA KINGSTON 8GB 1600MHZ MODULE,,DIMM DE 240 ESPIGAS1600 MHZ / PC3-12800.</t>
  </si>
  <si>
    <t>PENDRIVE KINGSTON 16GB USB UNIDAD</t>
  </si>
  <si>
    <t>16GB USB 3.0 DATATRAVELER SE9 G2 METAL CASING</t>
  </si>
  <si>
    <t>PENDRIVE KINGSTON DT50 64GB UNIDAD</t>
  </si>
  <si>
    <t>PENDRIVE DT50 64GB 3.0</t>
  </si>
  <si>
    <t>PENDRIVE KINGSTON DATATRAVELER ULTIMATE GT 1TB UNIDAD</t>
  </si>
  <si>
    <t>DTUGT/1TB 1TB DATATRAVELER ULTIMATE GT USB 3.1/3.0 300MB/S R, 200MB/S W</t>
  </si>
  <si>
    <t>FUENTE PODER XTECH ATX 500W UNIDAD</t>
  </si>
  <si>
    <t>XTECH FUENTE DE PODER ATX 500W 20+4PIN W/2 SATA 110/220V. PSU-230W</t>
  </si>
  <si>
    <t>CAMARA WEB MICROSOFT LIFECAM CINEMA UNIDAD</t>
  </si>
  <si>
    <t>WEB CAM MICROSOFT LIFECAM CINEMA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</si>
</sst>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 #,##0.00_-;\-[$€]\ * #,##0.00_-;_-[$€]\ * &quot;-&quot;??_-;_-@_-"/>
    <numFmt numFmtId="166" formatCode="&quot;$&quot;#,##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sz val="10"/>
      <name val="Arial"/>
      <family val="2"/>
    </font>
    <font>
      <sz val="10"/>
      <color indexed="8"/>
      <name val="MS Sans Serif"/>
      <family val="2"/>
    </font>
    <font>
      <sz val="11"/>
      <color indexed="8"/>
      <name val="Calibri"/>
      <family val="2"/>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scheme val="minor"/>
    </font>
    <font>
      <sz val="9"/>
      <color rgb="FF0070C0"/>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8" fillId="0" borderId="0"/>
    <xf numFmtId="0" fontId="19" fillId="0" borderId="0"/>
    <xf numFmtId="0" fontId="19" fillId="0" borderId="0"/>
    <xf numFmtId="164" fontId="19" fillId="0" borderId="0" applyFont="0" applyFill="0" applyBorder="0" applyAlignment="0" applyProtection="0"/>
    <xf numFmtId="0" fontId="19" fillId="0" borderId="0"/>
    <xf numFmtId="165"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0" fillId="0" borderId="0"/>
    <xf numFmtId="0" fontId="20" fillId="0" borderId="0"/>
    <xf numFmtId="0" fontId="1"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9" fillId="0" borderId="0" applyFont="0" applyFill="0" applyBorder="0" applyAlignment="0" applyProtection="0"/>
    <xf numFmtId="164" fontId="19" fillId="0" borderId="0" applyFont="0" applyFill="0" applyBorder="0" applyAlignment="0" applyProtection="0"/>
    <xf numFmtId="0" fontId="1" fillId="0" borderId="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165"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 fillId="0" borderId="0"/>
    <xf numFmtId="9" fontId="19" fillId="0" borderId="0" applyFont="0" applyFill="0" applyBorder="0" applyAlignment="0" applyProtection="0"/>
    <xf numFmtId="164" fontId="19"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cellStyleXfs>
  <cellXfs count="25">
    <xf numFmtId="0" fontId="0" fillId="0" borderId="0" xfId="0"/>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166" fontId="22" fillId="0" borderId="0" xfId="0" applyNumberFormat="1" applyFont="1" applyFill="1" applyAlignment="1">
      <alignment horizontal="center" vertical="center" wrapText="1"/>
    </xf>
    <xf numFmtId="0" fontId="22" fillId="0" borderId="0" xfId="0" applyFont="1" applyFill="1" applyAlignment="1">
      <alignment vertical="center" wrapText="1"/>
    </xf>
    <xf numFmtId="0" fontId="25" fillId="0" borderId="0" xfId="0" applyFont="1" applyFill="1" applyAlignment="1">
      <alignment horizontal="center" vertical="center" wrapText="1"/>
    </xf>
    <xf numFmtId="0" fontId="26" fillId="0" borderId="0" xfId="92" applyNumberFormat="1" applyFont="1" applyFill="1" applyAlignment="1">
      <alignment horizontal="center" vertical="center" wrapText="1"/>
    </xf>
    <xf numFmtId="0" fontId="25" fillId="0" borderId="0" xfId="92" applyNumberFormat="1" applyFont="1" applyFill="1" applyAlignment="1">
      <alignment horizontal="center" vertical="center" wrapText="1"/>
    </xf>
    <xf numFmtId="0" fontId="27" fillId="33" borderId="0"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8" fillId="34" borderId="0" xfId="0" applyFont="1" applyFill="1" applyBorder="1" applyAlignment="1">
      <alignment horizontal="center" vertical="center" wrapText="1"/>
    </xf>
    <xf numFmtId="166" fontId="27" fillId="34" borderId="0" xfId="0" applyNumberFormat="1" applyFont="1" applyFill="1" applyBorder="1" applyAlignment="1">
      <alignment horizontal="center" vertical="center" wrapText="1"/>
    </xf>
    <xf numFmtId="0" fontId="27" fillId="34" borderId="0" xfId="0" applyFont="1" applyFill="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6"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166" fontId="29" fillId="0" borderId="0" xfId="0" applyNumberFormat="1" applyFont="1" applyFill="1" applyAlignment="1">
      <alignment horizontal="center" vertical="center" wrapText="1"/>
    </xf>
    <xf numFmtId="0" fontId="24" fillId="0" borderId="0" xfId="92" applyNumberFormat="1" applyFill="1" applyBorder="1" applyAlignment="1">
      <alignment horizontal="center" vertical="center" wrapText="1"/>
    </xf>
    <xf numFmtId="0" fontId="24" fillId="0" borderId="0" xfId="92" applyNumberFormat="1" applyFill="1" applyAlignment="1">
      <alignment horizontal="center" vertical="center" wrapText="1"/>
    </xf>
  </cellXfs>
  <cellStyles count="93">
    <cellStyle name="_x000d__x000a_JournalTemplate=C:\COMFO\CTALK\JOURSTD.TPL_x000d__x000a_LbStateAddress=3 3 0 251 1 89 2 311_x000d__x000a_LbStateJou" xfId="43"/>
    <cellStyle name="20% - Accent6 3 3 2 2" xfId="44"/>
    <cellStyle name="20% - Accent6 3 3 2 2 2" xfId="78"/>
    <cellStyle name="20% - Accent6 3 3 3" xfId="45"/>
    <cellStyle name="20% - Accent6 3 3 3 2" xfId="7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3232" xfId="46"/>
    <cellStyle name="3232 2" xfId="77"/>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AFE" xfId="47"/>
    <cellStyle name="AFE 2" xfId="80"/>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48"/>
    <cellStyle name="Euro 2" xfId="81"/>
    <cellStyle name="Hipervínculo" xfId="92" builtinId="8"/>
    <cellStyle name="Incorrecto" xfId="7" builtinId="27" customBuiltin="1"/>
    <cellStyle name="Millares 2" xfId="50"/>
    <cellStyle name="Millares 2 2" xfId="82"/>
    <cellStyle name="Millares 3" xfId="51"/>
    <cellStyle name="Millares 3 2" xfId="52"/>
    <cellStyle name="Millares 3 2 2" xfId="84"/>
    <cellStyle name="Millares 3 3" xfId="83"/>
    <cellStyle name="Millares 4" xfId="53"/>
    <cellStyle name="Millares 5" xfId="54"/>
    <cellStyle name="Millares 5 2" xfId="85"/>
    <cellStyle name="Millares 6" xfId="55"/>
    <cellStyle name="Millares 6 2" xfId="74"/>
    <cellStyle name="Millares 6 2 2" xfId="89"/>
    <cellStyle name="Millares 6 3" xfId="86"/>
    <cellStyle name="Millares 7" xfId="49"/>
    <cellStyle name="Neutral" xfId="8" builtinId="28" customBuiltin="1"/>
    <cellStyle name="Normal" xfId="0" builtinId="0"/>
    <cellStyle name="Normal 10" xfId="56"/>
    <cellStyle name="Normal 10 2" xfId="57"/>
    <cellStyle name="Normal 11" xfId="58"/>
    <cellStyle name="Normal 11 2" xfId="87"/>
    <cellStyle name="Normal 12" xfId="75"/>
    <cellStyle name="Normal 12 2" xfId="90"/>
    <cellStyle name="Normal 12 3" xfId="91"/>
    <cellStyle name="Normal 13" xfId="42"/>
    <cellStyle name="Normal 2" xfId="59"/>
    <cellStyle name="Normal 3" xfId="60"/>
    <cellStyle name="Normal 3 2" xfId="76"/>
    <cellStyle name="Normal 4" xfId="61"/>
    <cellStyle name="Normal 4 2" xfId="62"/>
    <cellStyle name="Normal 5" xfId="63"/>
    <cellStyle name="Normal 5 2" xfId="64"/>
    <cellStyle name="Normal 6" xfId="65"/>
    <cellStyle name="Normal 6 2" xfId="66"/>
    <cellStyle name="Normal 7" xfId="67"/>
    <cellStyle name="Normal 7 2" xfId="68"/>
    <cellStyle name="Normal 8" xfId="69"/>
    <cellStyle name="Normal 8 2" xfId="70"/>
    <cellStyle name="Normal 9" xfId="71"/>
    <cellStyle name="Normal 9 2" xfId="72"/>
    <cellStyle name="Notas" xfId="15" builtinId="10" customBuiltin="1"/>
    <cellStyle name="Porcentaje 2" xfId="73"/>
    <cellStyle name="Porcentaje 2 2" xfId="88"/>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0">
    <dxf>
      <font>
        <strike val="0"/>
        <outline val="0"/>
        <shadow val="0"/>
        <u val="none"/>
        <vertAlign val="baseline"/>
        <sz val="10"/>
        <color rgb="FF0070C0"/>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trike val="0"/>
        <outline val="0"/>
        <shadow val="0"/>
        <u val="none"/>
        <vertAlign val="baseline"/>
        <sz val="10"/>
        <color rgb="FF0070C0"/>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trike val="0"/>
        <outline val="0"/>
        <shadow val="0"/>
        <u val="none"/>
        <vertAlign val="baseline"/>
        <sz val="10"/>
        <color rgb="FF0070C0"/>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trike val="0"/>
        <outline val="0"/>
        <shadow val="0"/>
        <u val="none"/>
        <vertAlign val="baseline"/>
        <sz val="10"/>
        <name val="Calibri"/>
        <scheme val="minor"/>
      </font>
      <numFmt numFmtId="0" formatCode="General"/>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6"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21167</xdr:colOff>
      <xdr:row>1</xdr:row>
      <xdr:rowOff>1960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00667" cy="1547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10</xdr:col>
      <xdr:colOff>14270</xdr:colOff>
      <xdr:row>1</xdr:row>
      <xdr:rowOff>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 y="0"/>
          <a:ext cx="13783187" cy="15451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14270</xdr:colOff>
      <xdr:row>0</xdr:row>
      <xdr:rowOff>1545166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3783186" cy="15451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0</xdr:row>
      <xdr:rowOff>1543567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768916" cy="1543567"/>
        </a:xfrm>
        <a:prstGeom prst="rect">
          <a:avLst/>
        </a:prstGeom>
      </xdr:spPr>
    </xdr:pic>
    <xdr:clientData/>
  </xdr:twoCellAnchor>
</xdr:wsDr>
</file>

<file path=xl/tables/table1.xml><?xml version="1.0" encoding="utf-8"?>
<table xmlns="http://schemas.openxmlformats.org/spreadsheetml/2006/main" id="3" name="Tabla3" displayName="Tabla3" ref="A2:J89" totalsRowShown="0" headerRowDxfId="55" dataDxfId="54">
  <autoFilter ref="A2:J89"/>
  <sortState ref="A2:J3">
    <sortCondition ref="B2"/>
  </sortState>
  <tableColumns count="10">
    <tableColumn id="1" name="ID" dataDxfId="53"/>
    <tableColumn id="2" name="TipoProducto" dataDxfId="52"/>
    <tableColumn id="3" name="Marca" dataDxfId="51"/>
    <tableColumn id="4" name="NombreProducto" dataDxfId="50"/>
    <tableColumn id="5" name="Descripcion" dataDxfId="49"/>
    <tableColumn id="6" name="PartNumber" dataDxfId="48"/>
    <tableColumn id="7" name="Precio sin oferta" dataDxfId="47"/>
    <tableColumn id="10" name="Precio" dataDxfId="46">
      <calculatedColumnFormula>IF(G3&gt;=40001,G3-(G3*1.5%),IF(G3&gt;=20001,G3-(G3*0.5%),G3))</calculatedColumnFormula>
    </tableColumn>
    <tableColumn id="8" name="Link1" dataDxfId="45">
      <calculatedColumnFormula>HYPERLINK(CONCATENATE("http://www.mercadopublico.cl/TiendaFicha/Ficha?idProducto=",Tabla3[[#This Row],[ID]]))</calculatedColumnFormula>
    </tableColumn>
    <tableColumn id="9" name="Link" dataDxfId="44">
      <calculatedColumnFormula>HYPERLINK(Tabla3[[#This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id="5" name="Tabla5" displayName="Tabla5" ref="A2:J89" totalsRowShown="0" headerRowDxfId="39" dataDxfId="38">
  <autoFilter ref="A2:J89"/>
  <sortState ref="A2:J3">
    <sortCondition ref="B2"/>
  </sortState>
  <tableColumns count="10">
    <tableColumn id="1" name="ID" dataDxfId="37"/>
    <tableColumn id="2" name="TipoProducto" dataDxfId="36"/>
    <tableColumn id="3" name="Marca" dataDxfId="35"/>
    <tableColumn id="4" name="NombreProducto" dataDxfId="34"/>
    <tableColumn id="5" name="Descripcion" dataDxfId="33"/>
    <tableColumn id="6" name="PartNumber" dataDxfId="32"/>
    <tableColumn id="7" name="Precio sin oferta" dataDxfId="31"/>
    <tableColumn id="11" name="Precio" dataDxfId="30">
      <calculatedColumnFormula>IF(G3&gt;=40001,G3-(G3*1.5%),IF(G3&gt;=20001,G3-(G3*0.5%),G3))</calculatedColumnFormula>
    </tableColumn>
    <tableColumn id="8" name="Link1" dataDxfId="29" dataCellStyle="Hipervínculo">
      <calculatedColumnFormula>HYPERLINK(CONCATENATE("http://www.mercadopublico.cl/TiendaFicha/Ficha?idProducto=",Tabla5[[#This Row],[ID]]))</calculatedColumnFormula>
    </tableColumn>
    <tableColumn id="9" name="Link" dataDxfId="28">
      <calculatedColumnFormula>HYPERLINK(Tabla5[[#This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id="4" name="Tabla4" displayName="Tabla4" ref="A2:J62" totalsRowShown="0" headerRowDxfId="23" dataDxfId="22">
  <autoFilter ref="A2:J62"/>
  <sortState ref="A2:J3">
    <sortCondition ref="B2"/>
  </sortState>
  <tableColumns count="10">
    <tableColumn id="1" name="ID" dataDxfId="21"/>
    <tableColumn id="2" name="TipoProducto" dataDxfId="20"/>
    <tableColumn id="3" name="Marca" dataDxfId="19"/>
    <tableColumn id="4" name="NombreProducto" dataDxfId="18"/>
    <tableColumn id="5" name="Descripcion" dataDxfId="17"/>
    <tableColumn id="6" name="PartNumber" dataDxfId="16"/>
    <tableColumn id="7" name="Precio sin oferta" dataDxfId="15"/>
    <tableColumn id="12" name="Precio" dataDxfId="14">
      <calculatedColumnFormula>IF(G3&gt;=40001,G3-(G3*1.5%),IF(G3&gt;=20001,G3-(G3*0.5%),G3))</calculatedColumnFormula>
    </tableColumn>
    <tableColumn id="8" name="Link1" dataDxfId="13" dataCellStyle="Hipervínculo">
      <calculatedColumnFormula>HYPERLINK(CONCATENATE("http://www.mercadopublico.cl/TiendaFicha/Ficha?idProducto=",Tabla4[[#This Row],[ID]]))</calculatedColumnFormula>
    </tableColumn>
    <tableColumn id="9" name="Link" dataDxfId="12">
      <calculatedColumnFormula>HYPERLINK(Tabla4[[#This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id="2" name="Tabla43" displayName="Tabla43" ref="A2:F11" totalsRowShown="0" headerRowDxfId="7" dataDxfId="6">
  <autoFilter ref="A2:F11"/>
  <tableColumns count="6">
    <tableColumn id="1" name="ID" dataDxfId="5"/>
    <tableColumn id="3" name="Tipo" dataDxfId="4"/>
    <tableColumn id="4" name="NombreProducto" dataDxfId="3"/>
    <tableColumn id="5" name="Descripcion" dataDxfId="2"/>
    <tableColumn id="8" name="Link1" dataDxfId="1" dataCellStyle="Hipervínculo">
      <calculatedColumnFormula>HYPERLINK(CONCATENATE("http://www.mercadopublico.cl/TiendaFicha/Ficha?idProducto=",Tabla43[[#This Row],[ID]]))</calculatedColumnFormula>
    </tableColumn>
    <tableColumn id="9" name="Link" dataDxfId="0">
      <calculatedColumnFormula>HYPERLINK(Tabla43[[#This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90" zoomScaleNormal="90" workbookViewId="0">
      <pane ySplit="2" topLeftCell="A3" activePane="bottomLeft" state="frozen"/>
      <selection pane="bottomLeft" activeCell="E3" sqref="E3"/>
    </sheetView>
  </sheetViews>
  <sheetFormatPr baseColWidth="10" defaultColWidth="9.42578125" defaultRowHeight="65.25" customHeight="1" x14ac:dyDescent="0.25"/>
  <cols>
    <col min="1" max="1" width="8.7109375" style="1" customWidth="1"/>
    <col min="2" max="2" width="13.5703125" style="2" customWidth="1"/>
    <col min="3" max="3" width="13.5703125" style="1" customWidth="1"/>
    <col min="4" max="4" width="35.7109375" style="1" customWidth="1"/>
    <col min="5" max="5" width="89.7109375" style="2" customWidth="1"/>
    <col min="6" max="6" width="15.7109375" style="1" bestFit="1" customWidth="1"/>
    <col min="7" max="7" width="18.85546875" style="3" hidden="1" customWidth="1"/>
    <col min="8" max="8" width="13.85546875" style="3" customWidth="1"/>
    <col min="9" max="9" width="17.42578125" style="2" hidden="1" customWidth="1"/>
    <col min="10" max="10" width="15.7109375" style="1" customWidth="1"/>
    <col min="11" max="16384" width="9.42578125" style="1"/>
  </cols>
  <sheetData>
    <row r="1" spans="1:10" ht="121.5" customHeight="1" x14ac:dyDescent="0.25"/>
    <row r="2" spans="1:10" s="11" customFormat="1" ht="12.75" x14ac:dyDescent="0.25">
      <c r="A2" s="12" t="s">
        <v>1</v>
      </c>
      <c r="B2" s="13" t="s">
        <v>81</v>
      </c>
      <c r="C2" s="12" t="s">
        <v>2</v>
      </c>
      <c r="D2" s="12" t="s">
        <v>82</v>
      </c>
      <c r="E2" s="13" t="s">
        <v>83</v>
      </c>
      <c r="F2" s="12" t="s">
        <v>84</v>
      </c>
      <c r="G2" s="14" t="s">
        <v>396</v>
      </c>
      <c r="H2" s="14" t="s">
        <v>0</v>
      </c>
      <c r="I2" s="13" t="s">
        <v>164</v>
      </c>
      <c r="J2" s="12" t="s">
        <v>97</v>
      </c>
    </row>
    <row r="3" spans="1:10" ht="65.25" customHeight="1" x14ac:dyDescent="0.25">
      <c r="A3" s="16">
        <v>1552952</v>
      </c>
      <c r="B3" s="17" t="s">
        <v>34</v>
      </c>
      <c r="C3" s="16" t="s">
        <v>7</v>
      </c>
      <c r="D3" s="16" t="s">
        <v>402</v>
      </c>
      <c r="E3" s="17" t="s">
        <v>403</v>
      </c>
      <c r="F3" s="16" t="s">
        <v>417</v>
      </c>
      <c r="G3" s="18">
        <v>338.88</v>
      </c>
      <c r="H3" s="18">
        <f t="shared" ref="H3:H34" si="0">IF(G3&gt;=40001,G3-(G3*1.5%),IF(G3&gt;=20001,G3-(G3*0.5%),G3))</f>
        <v>338.88</v>
      </c>
      <c r="I3" s="23" t="str">
        <f>HYPERLINK(CONCATENATE("http://www.mercadopublico.cl/TiendaFicha/Ficha?idProducto=",Tabla3[[#This Row],[ID]]))</f>
        <v>http://www.mercadopublico.cl/TiendaFicha/Ficha?idProducto=1552952</v>
      </c>
      <c r="J3" s="23" t="str">
        <f>HYPERLINK(Tabla3[[#This Row],[Link1]],"Link")</f>
        <v>Link</v>
      </c>
    </row>
    <row r="4" spans="1:10" ht="65.25" customHeight="1" x14ac:dyDescent="0.25">
      <c r="A4" s="16">
        <v>1552954</v>
      </c>
      <c r="B4" s="17" t="s">
        <v>34</v>
      </c>
      <c r="C4" s="16" t="s">
        <v>7</v>
      </c>
      <c r="D4" s="16" t="s">
        <v>602</v>
      </c>
      <c r="E4" s="17" t="s">
        <v>603</v>
      </c>
      <c r="F4" s="16"/>
      <c r="G4" s="18">
        <v>666.67</v>
      </c>
      <c r="H4" s="18">
        <f t="shared" si="0"/>
        <v>666.67</v>
      </c>
      <c r="I4" s="23" t="str">
        <f>HYPERLINK(CONCATENATE("http://www.mercadopublico.cl/TiendaFicha/Ficha?idProducto=",Tabla3[[#This Row],[ID]]))</f>
        <v>http://www.mercadopublico.cl/TiendaFicha/Ficha?idProducto=1552954</v>
      </c>
      <c r="J4" s="23" t="str">
        <f>HYPERLINK(Tabla3[[#This Row],[Link1]],"Link")</f>
        <v>Link</v>
      </c>
    </row>
    <row r="5" spans="1:10" ht="65.25" customHeight="1" x14ac:dyDescent="0.25">
      <c r="A5" s="16">
        <v>1552956</v>
      </c>
      <c r="B5" s="17" t="s">
        <v>34</v>
      </c>
      <c r="C5" s="16" t="s">
        <v>7</v>
      </c>
      <c r="D5" s="16" t="s">
        <v>404</v>
      </c>
      <c r="E5" s="17" t="s">
        <v>405</v>
      </c>
      <c r="F5" s="16" t="s">
        <v>418</v>
      </c>
      <c r="G5" s="18">
        <v>333.33</v>
      </c>
      <c r="H5" s="18">
        <f t="shared" si="0"/>
        <v>333.33</v>
      </c>
      <c r="I5" s="23" t="str">
        <f>HYPERLINK(CONCATENATE("http://www.mercadopublico.cl/TiendaFicha/Ficha?idProducto=",Tabla3[[#This Row],[ID]]))</f>
        <v>http://www.mercadopublico.cl/TiendaFicha/Ficha?idProducto=1552956</v>
      </c>
      <c r="J5" s="23" t="str">
        <f>HYPERLINK(Tabla3[[#This Row],[Link1]],"Link")</f>
        <v>Link</v>
      </c>
    </row>
    <row r="6" spans="1:10" ht="65.25" customHeight="1" x14ac:dyDescent="0.25">
      <c r="A6" s="16">
        <v>1584407</v>
      </c>
      <c r="B6" s="17" t="s">
        <v>24</v>
      </c>
      <c r="C6" s="16" t="s">
        <v>7</v>
      </c>
      <c r="D6" s="16" t="s">
        <v>604</v>
      </c>
      <c r="E6" s="17" t="s">
        <v>605</v>
      </c>
      <c r="F6" s="16"/>
      <c r="G6" s="18">
        <v>575.66</v>
      </c>
      <c r="H6" s="18">
        <f t="shared" si="0"/>
        <v>575.66</v>
      </c>
      <c r="I6" s="23" t="str">
        <f>HYPERLINK(CONCATENATE("http://www.mercadopublico.cl/TiendaFicha/Ficha?idProducto=",Tabla3[[#This Row],[ID]]))</f>
        <v>http://www.mercadopublico.cl/TiendaFicha/Ficha?idProducto=1584407</v>
      </c>
      <c r="J6" s="23" t="str">
        <f>HYPERLINK(Tabla3[[#This Row],[Link1]],"Link")</f>
        <v>Link</v>
      </c>
    </row>
    <row r="7" spans="1:10" ht="65.25" customHeight="1" x14ac:dyDescent="0.25">
      <c r="A7" s="16">
        <v>1584408</v>
      </c>
      <c r="B7" s="17" t="s">
        <v>24</v>
      </c>
      <c r="C7" s="16" t="s">
        <v>7</v>
      </c>
      <c r="D7" s="16" t="s">
        <v>606</v>
      </c>
      <c r="E7" s="17" t="s">
        <v>607</v>
      </c>
      <c r="F7" s="16"/>
      <c r="G7" s="18">
        <v>178.67</v>
      </c>
      <c r="H7" s="18">
        <f t="shared" si="0"/>
        <v>178.67</v>
      </c>
      <c r="I7" s="23" t="str">
        <f>HYPERLINK(CONCATENATE("http://www.mercadopublico.cl/TiendaFicha/Ficha?idProducto=",Tabla3[[#This Row],[ID]]))</f>
        <v>http://www.mercadopublico.cl/TiendaFicha/Ficha?idProducto=1584408</v>
      </c>
      <c r="J7" s="23" t="str">
        <f>HYPERLINK(Tabla3[[#This Row],[Link1]],"Link")</f>
        <v>Link</v>
      </c>
    </row>
    <row r="8" spans="1:10" ht="65.25" customHeight="1" x14ac:dyDescent="0.25">
      <c r="A8" s="16">
        <v>1538244</v>
      </c>
      <c r="B8" s="17" t="s">
        <v>24</v>
      </c>
      <c r="C8" s="16" t="s">
        <v>7</v>
      </c>
      <c r="D8" s="16" t="s">
        <v>414</v>
      </c>
      <c r="E8" s="17" t="s">
        <v>415</v>
      </c>
      <c r="F8" s="16" t="s">
        <v>416</v>
      </c>
      <c r="G8" s="18">
        <v>122.22</v>
      </c>
      <c r="H8" s="18">
        <f t="shared" si="0"/>
        <v>122.22</v>
      </c>
      <c r="I8" s="23" t="str">
        <f>HYPERLINK(CONCATENATE("http://www.mercadopublico.cl/TiendaFicha/Ficha?idProducto=",Tabla3[[#This Row],[ID]]))</f>
        <v>http://www.mercadopublico.cl/TiendaFicha/Ficha?idProducto=1538244</v>
      </c>
      <c r="J8" s="23" t="str">
        <f>HYPERLINK(Tabla3[[#This Row],[Link1]],"Link")</f>
        <v>Link</v>
      </c>
    </row>
    <row r="9" spans="1:10" ht="65.25" customHeight="1" x14ac:dyDescent="0.25">
      <c r="A9" s="16">
        <v>1584405</v>
      </c>
      <c r="B9" s="17" t="s">
        <v>19</v>
      </c>
      <c r="C9" s="16" t="s">
        <v>7</v>
      </c>
      <c r="D9" s="16" t="s">
        <v>608</v>
      </c>
      <c r="E9" s="17" t="s">
        <v>609</v>
      </c>
      <c r="F9" s="16"/>
      <c r="G9" s="18">
        <v>1238.8800000000001</v>
      </c>
      <c r="H9" s="18">
        <f t="shared" si="0"/>
        <v>1238.8800000000001</v>
      </c>
      <c r="I9" s="23" t="str">
        <f>HYPERLINK(CONCATENATE("http://www.mercadopublico.cl/TiendaFicha/Ficha?idProducto=",Tabla3[[#This Row],[ID]]))</f>
        <v>http://www.mercadopublico.cl/TiendaFicha/Ficha?idProducto=1584405</v>
      </c>
      <c r="J9" s="23" t="str">
        <f>HYPERLINK(Tabla3[[#This Row],[Link1]],"Link")</f>
        <v>Link</v>
      </c>
    </row>
    <row r="10" spans="1:10" ht="65.25" customHeight="1" x14ac:dyDescent="0.25">
      <c r="A10" s="16">
        <v>1584406</v>
      </c>
      <c r="B10" s="17" t="s">
        <v>19</v>
      </c>
      <c r="C10" s="16" t="s">
        <v>7</v>
      </c>
      <c r="D10" s="16" t="s">
        <v>610</v>
      </c>
      <c r="E10" s="17" t="s">
        <v>611</v>
      </c>
      <c r="F10" s="16"/>
      <c r="G10" s="18">
        <v>1154.53</v>
      </c>
      <c r="H10" s="18">
        <f t="shared" si="0"/>
        <v>1154.53</v>
      </c>
      <c r="I10" s="23" t="str">
        <f>HYPERLINK(CONCATENATE("http://www.mercadopublico.cl/TiendaFicha/Ficha?idProducto=",Tabla3[[#This Row],[ID]]))</f>
        <v>http://www.mercadopublico.cl/TiendaFicha/Ficha?idProducto=1584406</v>
      </c>
      <c r="J10" s="23" t="str">
        <f>HYPERLINK(Tabla3[[#This Row],[Link1]],"Link")</f>
        <v>Link</v>
      </c>
    </row>
    <row r="11" spans="1:10" ht="65.25" customHeight="1" x14ac:dyDescent="0.25">
      <c r="A11" s="16">
        <v>1565332</v>
      </c>
      <c r="B11" s="17" t="s">
        <v>19</v>
      </c>
      <c r="C11" s="16" t="s">
        <v>7</v>
      </c>
      <c r="D11" s="16" t="s">
        <v>401</v>
      </c>
      <c r="E11" s="17" t="s">
        <v>612</v>
      </c>
      <c r="F11" s="16" t="s">
        <v>409</v>
      </c>
      <c r="G11" s="18">
        <v>515.54999999999995</v>
      </c>
      <c r="H11" s="18">
        <f t="shared" si="0"/>
        <v>515.54999999999995</v>
      </c>
      <c r="I11" s="23" t="str">
        <f>HYPERLINK(CONCATENATE("http://www.mercadopublico.cl/TiendaFicha/Ficha?idProducto=",Tabla3[[#This Row],[ID]]))</f>
        <v>http://www.mercadopublico.cl/TiendaFicha/Ficha?idProducto=1565332</v>
      </c>
      <c r="J11" s="23" t="str">
        <f>HYPERLINK(Tabla3[[#This Row],[Link1]],"Link")</f>
        <v>Link</v>
      </c>
    </row>
    <row r="12" spans="1:10" ht="65.25" customHeight="1" x14ac:dyDescent="0.25">
      <c r="A12" s="16">
        <v>1565329</v>
      </c>
      <c r="B12" s="17" t="s">
        <v>19</v>
      </c>
      <c r="C12" s="16" t="s">
        <v>7</v>
      </c>
      <c r="D12" s="16" t="s">
        <v>613</v>
      </c>
      <c r="E12" s="17" t="s">
        <v>614</v>
      </c>
      <c r="F12" s="16"/>
      <c r="G12" s="18">
        <v>320</v>
      </c>
      <c r="H12" s="18">
        <f t="shared" si="0"/>
        <v>320</v>
      </c>
      <c r="I12" s="23" t="str">
        <f>HYPERLINK(CONCATENATE("http://www.mercadopublico.cl/TiendaFicha/Ficha?idProducto=",Tabla3[[#This Row],[ID]]))</f>
        <v>http://www.mercadopublico.cl/TiendaFicha/Ficha?idProducto=1565329</v>
      </c>
      <c r="J12" s="23" t="str">
        <f>HYPERLINK(Tabla3[[#This Row],[Link1]],"Link")</f>
        <v>Link</v>
      </c>
    </row>
    <row r="13" spans="1:10" ht="65.25" customHeight="1" x14ac:dyDescent="0.25">
      <c r="A13" s="16">
        <v>1392712</v>
      </c>
      <c r="B13" s="17" t="s">
        <v>19</v>
      </c>
      <c r="C13" s="16" t="s">
        <v>7</v>
      </c>
      <c r="D13" s="16" t="s">
        <v>615</v>
      </c>
      <c r="E13" s="17" t="s">
        <v>616</v>
      </c>
      <c r="F13" s="16"/>
      <c r="G13" s="18">
        <v>1050</v>
      </c>
      <c r="H13" s="18">
        <f t="shared" si="0"/>
        <v>1050</v>
      </c>
      <c r="I13" s="23" t="str">
        <f>HYPERLINK(CONCATENATE("http://www.mercadopublico.cl/TiendaFicha/Ficha?idProducto=",Tabla3[[#This Row],[ID]]))</f>
        <v>http://www.mercadopublico.cl/TiendaFicha/Ficha?idProducto=1392712</v>
      </c>
      <c r="J13" s="23" t="str">
        <f>HYPERLINK(Tabla3[[#This Row],[Link1]],"Link")</f>
        <v>Link</v>
      </c>
    </row>
    <row r="14" spans="1:10" ht="65.25" customHeight="1" x14ac:dyDescent="0.25">
      <c r="A14" s="16">
        <v>1425811</v>
      </c>
      <c r="B14" s="17" t="s">
        <v>19</v>
      </c>
      <c r="C14" s="16" t="s">
        <v>7</v>
      </c>
      <c r="D14" s="16" t="s">
        <v>349</v>
      </c>
      <c r="E14" s="17" t="s">
        <v>617</v>
      </c>
      <c r="F14" s="16" t="s">
        <v>371</v>
      </c>
      <c r="G14" s="18">
        <v>264.44</v>
      </c>
      <c r="H14" s="18">
        <f t="shared" si="0"/>
        <v>264.44</v>
      </c>
      <c r="I14" s="23" t="str">
        <f>HYPERLINK(CONCATENATE("http://www.mercadopublico.cl/TiendaFicha/Ficha?idProducto=",Tabla3[[#This Row],[ID]]))</f>
        <v>http://www.mercadopublico.cl/TiendaFicha/Ficha?idProducto=1425811</v>
      </c>
      <c r="J14" s="23" t="str">
        <f>HYPERLINK(Tabla3[[#This Row],[Link1]],"Link")</f>
        <v>Link</v>
      </c>
    </row>
    <row r="15" spans="1:10" ht="65.25" customHeight="1" x14ac:dyDescent="0.25">
      <c r="A15" s="16">
        <v>1510989</v>
      </c>
      <c r="B15" s="17" t="s">
        <v>289</v>
      </c>
      <c r="C15" s="16" t="s">
        <v>7</v>
      </c>
      <c r="D15" s="16" t="s">
        <v>383</v>
      </c>
      <c r="E15" s="17" t="s">
        <v>384</v>
      </c>
      <c r="F15" s="16" t="s">
        <v>371</v>
      </c>
      <c r="G15" s="18">
        <v>240</v>
      </c>
      <c r="H15" s="18">
        <f t="shared" si="0"/>
        <v>240</v>
      </c>
      <c r="I15" s="23" t="str">
        <f>HYPERLINK(CONCATENATE("http://www.mercadopublico.cl/TiendaFicha/Ficha?idProducto=",Tabla3[[#This Row],[ID]]))</f>
        <v>http://www.mercadopublico.cl/TiendaFicha/Ficha?idProducto=1510989</v>
      </c>
      <c r="J15" s="23" t="str">
        <f>HYPERLINK(Tabla3[[#This Row],[Link1]],"Link")</f>
        <v>Link</v>
      </c>
    </row>
    <row r="16" spans="1:10" ht="65.25" customHeight="1" x14ac:dyDescent="0.25">
      <c r="A16" s="16">
        <v>1428238</v>
      </c>
      <c r="B16" s="17" t="s">
        <v>19</v>
      </c>
      <c r="C16" s="16" t="s">
        <v>3</v>
      </c>
      <c r="D16" s="16" t="s">
        <v>477</v>
      </c>
      <c r="E16" s="17" t="s">
        <v>618</v>
      </c>
      <c r="F16" s="16" t="s">
        <v>475</v>
      </c>
      <c r="G16" s="18">
        <v>3977.77</v>
      </c>
      <c r="H16" s="18">
        <f t="shared" si="0"/>
        <v>3977.77</v>
      </c>
      <c r="I16" s="23" t="str">
        <f>HYPERLINK(CONCATENATE("http://www.mercadopublico.cl/TiendaFicha/Ficha?idProducto=",Tabla3[[#This Row],[ID]]))</f>
        <v>http://www.mercadopublico.cl/TiendaFicha/Ficha?idProducto=1428238</v>
      </c>
      <c r="J16" s="23" t="str">
        <f>HYPERLINK(Tabla3[[#This Row],[Link1]],"Link")</f>
        <v>Link</v>
      </c>
    </row>
    <row r="17" spans="1:10" ht="65.25" customHeight="1" x14ac:dyDescent="0.25">
      <c r="A17" s="16">
        <v>1511609</v>
      </c>
      <c r="B17" s="17" t="s">
        <v>19</v>
      </c>
      <c r="C17" s="16" t="s">
        <v>3</v>
      </c>
      <c r="D17" s="16" t="s">
        <v>258</v>
      </c>
      <c r="E17" s="17" t="s">
        <v>619</v>
      </c>
      <c r="F17" s="16" t="s">
        <v>257</v>
      </c>
      <c r="G17" s="18">
        <v>1255.55</v>
      </c>
      <c r="H17" s="18">
        <f t="shared" si="0"/>
        <v>1255.55</v>
      </c>
      <c r="I17" s="23" t="str">
        <f>HYPERLINK(CONCATENATE("http://www.mercadopublico.cl/TiendaFicha/Ficha?idProducto=",Tabla3[[#This Row],[ID]]))</f>
        <v>http://www.mercadopublico.cl/TiendaFicha/Ficha?idProducto=1511609</v>
      </c>
      <c r="J17" s="23" t="str">
        <f>HYPERLINK(Tabla3[[#This Row],[Link1]],"Link")</f>
        <v>Link</v>
      </c>
    </row>
    <row r="18" spans="1:10" ht="65.25" customHeight="1" x14ac:dyDescent="0.25">
      <c r="A18" s="16">
        <v>1520516</v>
      </c>
      <c r="B18" s="17" t="s">
        <v>19</v>
      </c>
      <c r="C18" s="16" t="s">
        <v>3</v>
      </c>
      <c r="D18" s="16" t="s">
        <v>385</v>
      </c>
      <c r="E18" s="17" t="s">
        <v>620</v>
      </c>
      <c r="F18" s="16" t="s">
        <v>386</v>
      </c>
      <c r="G18" s="18">
        <v>1332.22</v>
      </c>
      <c r="H18" s="18">
        <f t="shared" si="0"/>
        <v>1332.22</v>
      </c>
      <c r="I18" s="23" t="str">
        <f>HYPERLINK(CONCATENATE("http://www.mercadopublico.cl/TiendaFicha/Ficha?idProducto=",Tabla3[[#This Row],[ID]]))</f>
        <v>http://www.mercadopublico.cl/TiendaFicha/Ficha?idProducto=1520516</v>
      </c>
      <c r="J18" s="23" t="str">
        <f>HYPERLINK(Tabla3[[#This Row],[Link1]],"Link")</f>
        <v>Link</v>
      </c>
    </row>
    <row r="19" spans="1:10" ht="65.25" customHeight="1" x14ac:dyDescent="0.25">
      <c r="A19" s="16">
        <v>1520517</v>
      </c>
      <c r="B19" s="17" t="s">
        <v>19</v>
      </c>
      <c r="C19" s="16" t="s">
        <v>3</v>
      </c>
      <c r="D19" s="16" t="s">
        <v>621</v>
      </c>
      <c r="E19" s="17" t="s">
        <v>622</v>
      </c>
      <c r="F19" s="16"/>
      <c r="G19" s="18">
        <v>744</v>
      </c>
      <c r="H19" s="18">
        <f t="shared" si="0"/>
        <v>744</v>
      </c>
      <c r="I19" s="23" t="str">
        <f>HYPERLINK(CONCATENATE("http://www.mercadopublico.cl/TiendaFicha/Ficha?idProducto=",Tabla3[[#This Row],[ID]]))</f>
        <v>http://www.mercadopublico.cl/TiendaFicha/Ficha?idProducto=1520517</v>
      </c>
      <c r="J19" s="23" t="str">
        <f>HYPERLINK(Tabla3[[#This Row],[Link1]],"Link")</f>
        <v>Link</v>
      </c>
    </row>
    <row r="20" spans="1:10" ht="65.25" customHeight="1" x14ac:dyDescent="0.25">
      <c r="A20" s="16">
        <v>1552023</v>
      </c>
      <c r="B20" s="17" t="s">
        <v>19</v>
      </c>
      <c r="C20" s="16" t="s">
        <v>3</v>
      </c>
      <c r="D20" s="16" t="s">
        <v>407</v>
      </c>
      <c r="E20" s="17" t="s">
        <v>623</v>
      </c>
      <c r="F20" s="16" t="s">
        <v>410</v>
      </c>
      <c r="G20" s="18">
        <v>716.66</v>
      </c>
      <c r="H20" s="18">
        <f t="shared" si="0"/>
        <v>716.66</v>
      </c>
      <c r="I20" s="23" t="str">
        <f>HYPERLINK(CONCATENATE("http://www.mercadopublico.cl/TiendaFicha/Ficha?idProducto=",Tabla3[[#This Row],[ID]]))</f>
        <v>http://www.mercadopublico.cl/TiendaFicha/Ficha?idProducto=1552023</v>
      </c>
      <c r="J20" s="23" t="str">
        <f>HYPERLINK(Tabla3[[#This Row],[Link1]],"Link")</f>
        <v>Link</v>
      </c>
    </row>
    <row r="21" spans="1:10" ht="65.25" customHeight="1" x14ac:dyDescent="0.25">
      <c r="A21" s="16">
        <v>1568470</v>
      </c>
      <c r="B21" s="17" t="s">
        <v>19</v>
      </c>
      <c r="C21" s="16" t="s">
        <v>3</v>
      </c>
      <c r="D21" s="16" t="s">
        <v>497</v>
      </c>
      <c r="E21" s="17" t="s">
        <v>624</v>
      </c>
      <c r="F21" s="16" t="s">
        <v>498</v>
      </c>
      <c r="G21" s="18">
        <v>1494</v>
      </c>
      <c r="H21" s="18">
        <f t="shared" si="0"/>
        <v>1494</v>
      </c>
      <c r="I21" s="23" t="str">
        <f>HYPERLINK(CONCATENATE("http://www.mercadopublico.cl/TiendaFicha/Ficha?idProducto=",Tabla3[[#This Row],[ID]]))</f>
        <v>http://www.mercadopublico.cl/TiendaFicha/Ficha?idProducto=1568470</v>
      </c>
      <c r="J21" s="23" t="str">
        <f>HYPERLINK(Tabla3[[#This Row],[Link1]],"Link")</f>
        <v>Link</v>
      </c>
    </row>
    <row r="22" spans="1:10" ht="65.25" customHeight="1" x14ac:dyDescent="0.25">
      <c r="A22" s="16">
        <v>1555419</v>
      </c>
      <c r="B22" s="17" t="s">
        <v>19</v>
      </c>
      <c r="C22" s="16" t="s">
        <v>3</v>
      </c>
      <c r="D22" s="16" t="s">
        <v>474</v>
      </c>
      <c r="E22" s="17" t="s">
        <v>625</v>
      </c>
      <c r="F22" s="16" t="s">
        <v>475</v>
      </c>
      <c r="G22" s="18">
        <v>1704</v>
      </c>
      <c r="H22" s="18">
        <f t="shared" si="0"/>
        <v>1704</v>
      </c>
      <c r="I22" s="23" t="str">
        <f>HYPERLINK(CONCATENATE("http://www.mercadopublico.cl/TiendaFicha/Ficha?idProducto=",Tabla3[[#This Row],[ID]]))</f>
        <v>http://www.mercadopublico.cl/TiendaFicha/Ficha?idProducto=1555419</v>
      </c>
      <c r="J22" s="23" t="str">
        <f>HYPERLINK(Tabla3[[#This Row],[Link1]],"Link")</f>
        <v>Link</v>
      </c>
    </row>
    <row r="23" spans="1:10" ht="65.25" customHeight="1" x14ac:dyDescent="0.25">
      <c r="A23" s="16">
        <v>1555421</v>
      </c>
      <c r="B23" s="17" t="s">
        <v>19</v>
      </c>
      <c r="C23" s="16" t="s">
        <v>3</v>
      </c>
      <c r="D23" s="16" t="s">
        <v>406</v>
      </c>
      <c r="E23" s="17" t="s">
        <v>626</v>
      </c>
      <c r="F23" s="16" t="s">
        <v>408</v>
      </c>
      <c r="G23" s="18">
        <v>1720</v>
      </c>
      <c r="H23" s="18">
        <f t="shared" si="0"/>
        <v>1720</v>
      </c>
      <c r="I23" s="23" t="str">
        <f>HYPERLINK(CONCATENATE("http://www.mercadopublico.cl/TiendaFicha/Ficha?idProducto=",Tabla3[[#This Row],[ID]]))</f>
        <v>http://www.mercadopublico.cl/TiendaFicha/Ficha?idProducto=1555421</v>
      </c>
      <c r="J23" s="23" t="str">
        <f>HYPERLINK(Tabla3[[#This Row],[Link1]],"Link")</f>
        <v>Link</v>
      </c>
    </row>
    <row r="24" spans="1:10" ht="65.25" customHeight="1" x14ac:dyDescent="0.25">
      <c r="A24" s="16">
        <v>1583359</v>
      </c>
      <c r="B24" s="17" t="s">
        <v>19</v>
      </c>
      <c r="C24" s="16" t="s">
        <v>3</v>
      </c>
      <c r="D24" s="16" t="s">
        <v>476</v>
      </c>
      <c r="E24" s="17" t="s">
        <v>627</v>
      </c>
      <c r="F24" s="16" t="s">
        <v>475</v>
      </c>
      <c r="G24" s="18">
        <v>902</v>
      </c>
      <c r="H24" s="18">
        <f t="shared" si="0"/>
        <v>902</v>
      </c>
      <c r="I24" s="23" t="str">
        <f>HYPERLINK(CONCATENATE("http://www.mercadopublico.cl/TiendaFicha/Ficha?idProducto=",Tabla3[[#This Row],[ID]]))</f>
        <v>http://www.mercadopublico.cl/TiendaFicha/Ficha?idProducto=1583359</v>
      </c>
      <c r="J24" s="23" t="str">
        <f>HYPERLINK(Tabla3[[#This Row],[Link1]],"Link")</f>
        <v>Link</v>
      </c>
    </row>
    <row r="25" spans="1:10" ht="65.25" customHeight="1" x14ac:dyDescent="0.25">
      <c r="A25" s="16">
        <v>1520445</v>
      </c>
      <c r="B25" s="17" t="s">
        <v>4</v>
      </c>
      <c r="C25" s="16" t="s">
        <v>3</v>
      </c>
      <c r="D25" s="16" t="s">
        <v>243</v>
      </c>
      <c r="E25" s="17" t="s">
        <v>628</v>
      </c>
      <c r="F25" s="16" t="s">
        <v>244</v>
      </c>
      <c r="G25" s="18">
        <v>1107.77</v>
      </c>
      <c r="H25" s="18">
        <f t="shared" si="0"/>
        <v>1107.77</v>
      </c>
      <c r="I25" s="23" t="str">
        <f>HYPERLINK(CONCATENATE("http://www.mercadopublico.cl/TiendaFicha/Ficha?idProducto=",Tabla3[[#This Row],[ID]]))</f>
        <v>http://www.mercadopublico.cl/TiendaFicha/Ficha?idProducto=1520445</v>
      </c>
      <c r="J25" s="23" t="str">
        <f>HYPERLINK(Tabla3[[#This Row],[Link1]],"Link")</f>
        <v>Link</v>
      </c>
    </row>
    <row r="26" spans="1:10" ht="65.25" customHeight="1" x14ac:dyDescent="0.25">
      <c r="A26" s="16">
        <v>1391218</v>
      </c>
      <c r="B26" s="17" t="s">
        <v>4</v>
      </c>
      <c r="C26" s="16" t="s">
        <v>3</v>
      </c>
      <c r="D26" s="16" t="s">
        <v>168</v>
      </c>
      <c r="E26" s="17" t="s">
        <v>629</v>
      </c>
      <c r="F26" s="16" t="s">
        <v>175</v>
      </c>
      <c r="G26" s="18">
        <v>1261.1099999999999</v>
      </c>
      <c r="H26" s="18">
        <f t="shared" si="0"/>
        <v>1261.1099999999999</v>
      </c>
      <c r="I26" s="23" t="str">
        <f>HYPERLINK(CONCATENATE("http://www.mercadopublico.cl/TiendaFicha/Ficha?idProducto=",Tabla3[[#This Row],[ID]]))</f>
        <v>http://www.mercadopublico.cl/TiendaFicha/Ficha?idProducto=1391218</v>
      </c>
      <c r="J26" s="23" t="str">
        <f>HYPERLINK(Tabla3[[#This Row],[Link1]],"Link")</f>
        <v>Link</v>
      </c>
    </row>
    <row r="27" spans="1:10" ht="65.25" customHeight="1" x14ac:dyDescent="0.25">
      <c r="A27" s="16">
        <v>1511070</v>
      </c>
      <c r="B27" s="17" t="s">
        <v>4</v>
      </c>
      <c r="C27" s="16" t="s">
        <v>3</v>
      </c>
      <c r="D27" s="16" t="s">
        <v>259</v>
      </c>
      <c r="E27" s="17" t="s">
        <v>630</v>
      </c>
      <c r="F27" s="16" t="s">
        <v>260</v>
      </c>
      <c r="G27" s="18">
        <v>887.77</v>
      </c>
      <c r="H27" s="18">
        <f t="shared" si="0"/>
        <v>887.77</v>
      </c>
      <c r="I27" s="23" t="str">
        <f>HYPERLINK(CONCATENATE("http://www.mercadopublico.cl/TiendaFicha/Ficha?idProducto=",Tabla3[[#This Row],[ID]]))</f>
        <v>http://www.mercadopublico.cl/TiendaFicha/Ficha?idProducto=1511070</v>
      </c>
      <c r="J27" s="23" t="str">
        <f>HYPERLINK(Tabla3[[#This Row],[Link1]],"Link")</f>
        <v>Link</v>
      </c>
    </row>
    <row r="28" spans="1:10" ht="65.25" customHeight="1" x14ac:dyDescent="0.25">
      <c r="A28" s="16">
        <v>1568429</v>
      </c>
      <c r="B28" s="17" t="s">
        <v>14</v>
      </c>
      <c r="C28" s="16" t="s">
        <v>3</v>
      </c>
      <c r="D28" s="16" t="s">
        <v>451</v>
      </c>
      <c r="E28" s="17" t="s">
        <v>631</v>
      </c>
      <c r="F28" s="16" t="s">
        <v>452</v>
      </c>
      <c r="G28" s="18">
        <v>655.55</v>
      </c>
      <c r="H28" s="18">
        <f t="shared" si="0"/>
        <v>655.55</v>
      </c>
      <c r="I28" s="23" t="str">
        <f>HYPERLINK(CONCATENATE("http://www.mercadopublico.cl/TiendaFicha/Ficha?idProducto=",Tabla3[[#This Row],[ID]]))</f>
        <v>http://www.mercadopublico.cl/TiendaFicha/Ficha?idProducto=1568429</v>
      </c>
      <c r="J28" s="23" t="str">
        <f>HYPERLINK(Tabla3[[#This Row],[Link1]],"Link")</f>
        <v>Link</v>
      </c>
    </row>
    <row r="29" spans="1:10" ht="65.25" customHeight="1" x14ac:dyDescent="0.25">
      <c r="A29" s="16">
        <v>1568432</v>
      </c>
      <c r="B29" s="17" t="s">
        <v>14</v>
      </c>
      <c r="C29" s="16" t="s">
        <v>3</v>
      </c>
      <c r="D29" s="16" t="s">
        <v>478</v>
      </c>
      <c r="E29" s="17" t="s">
        <v>632</v>
      </c>
      <c r="F29" s="16" t="s">
        <v>475</v>
      </c>
      <c r="G29" s="18">
        <v>767</v>
      </c>
      <c r="H29" s="18">
        <f t="shared" si="0"/>
        <v>767</v>
      </c>
      <c r="I29" s="23" t="str">
        <f>HYPERLINK(CONCATENATE("http://www.mercadopublico.cl/TiendaFicha/Ficha?idProducto=",Tabla3[[#This Row],[ID]]))</f>
        <v>http://www.mercadopublico.cl/TiendaFicha/Ficha?idProducto=1568432</v>
      </c>
      <c r="J29" s="23" t="str">
        <f>HYPERLINK(Tabla3[[#This Row],[Link1]],"Link")</f>
        <v>Link</v>
      </c>
    </row>
    <row r="30" spans="1:10" ht="65.25" customHeight="1" x14ac:dyDescent="0.25">
      <c r="A30" s="16">
        <v>1537985</v>
      </c>
      <c r="B30" s="17" t="s">
        <v>28</v>
      </c>
      <c r="C30" s="16" t="s">
        <v>3</v>
      </c>
      <c r="D30" s="16" t="s">
        <v>494</v>
      </c>
      <c r="E30" s="17" t="s">
        <v>495</v>
      </c>
      <c r="F30" s="16" t="s">
        <v>496</v>
      </c>
      <c r="G30" s="18">
        <v>84753</v>
      </c>
      <c r="H30" s="18">
        <f t="shared" si="0"/>
        <v>83481.705000000002</v>
      </c>
      <c r="I30" s="23" t="str">
        <f>HYPERLINK(CONCATENATE("http://www.mercadopublico.cl/TiendaFicha/Ficha?idProducto=",Tabla3[[#This Row],[ID]]))</f>
        <v>http://www.mercadopublico.cl/TiendaFicha/Ficha?idProducto=1537985</v>
      </c>
      <c r="J30" s="23" t="str">
        <f>HYPERLINK(Tabla3[[#This Row],[Link1]],"Link")</f>
        <v>Link</v>
      </c>
    </row>
    <row r="31" spans="1:10" ht="65.25" customHeight="1" x14ac:dyDescent="0.25">
      <c r="A31" s="16">
        <v>1584675</v>
      </c>
      <c r="B31" s="17" t="s">
        <v>28</v>
      </c>
      <c r="C31" s="16" t="s">
        <v>3</v>
      </c>
      <c r="D31" s="16" t="s">
        <v>633</v>
      </c>
      <c r="E31" s="17" t="s">
        <v>634</v>
      </c>
      <c r="F31" s="16"/>
      <c r="G31" s="18">
        <v>16709</v>
      </c>
      <c r="H31" s="18">
        <f t="shared" si="0"/>
        <v>16709</v>
      </c>
      <c r="I31" s="23" t="str">
        <f>HYPERLINK(CONCATENATE("http://www.mercadopublico.cl/TiendaFicha/Ficha?idProducto=",Tabla3[[#This Row],[ID]]))</f>
        <v>http://www.mercadopublico.cl/TiendaFicha/Ficha?idProducto=1584675</v>
      </c>
      <c r="J31" s="23" t="str">
        <f>HYPERLINK(Tabla3[[#This Row],[Link1]],"Link")</f>
        <v>Link</v>
      </c>
    </row>
    <row r="32" spans="1:10" ht="65.25" customHeight="1" x14ac:dyDescent="0.25">
      <c r="A32" s="16">
        <v>1393796</v>
      </c>
      <c r="B32" s="17" t="s">
        <v>14</v>
      </c>
      <c r="C32" s="16" t="s">
        <v>3</v>
      </c>
      <c r="D32" s="16" t="s">
        <v>125</v>
      </c>
      <c r="E32" s="17" t="s">
        <v>635</v>
      </c>
      <c r="F32" s="16" t="s">
        <v>176</v>
      </c>
      <c r="G32" s="18">
        <v>798.88</v>
      </c>
      <c r="H32" s="18">
        <f t="shared" si="0"/>
        <v>798.88</v>
      </c>
      <c r="I32" s="23" t="str">
        <f>HYPERLINK(CONCATENATE("http://www.mercadopublico.cl/TiendaFicha/Ficha?idProducto=",Tabla3[[#This Row],[ID]]))</f>
        <v>http://www.mercadopublico.cl/TiendaFicha/Ficha?idProducto=1393796</v>
      </c>
      <c r="J32" s="23" t="str">
        <f>HYPERLINK(Tabla3[[#This Row],[Link1]],"Link")</f>
        <v>Link</v>
      </c>
    </row>
    <row r="33" spans="1:10" ht="65.25" customHeight="1" x14ac:dyDescent="0.25">
      <c r="A33" s="16">
        <v>1399530</v>
      </c>
      <c r="B33" s="17" t="s">
        <v>14</v>
      </c>
      <c r="C33" s="16" t="s">
        <v>3</v>
      </c>
      <c r="D33" s="16" t="s">
        <v>126</v>
      </c>
      <c r="E33" s="17" t="s">
        <v>636</v>
      </c>
      <c r="F33" s="16" t="s">
        <v>177</v>
      </c>
      <c r="G33" s="18">
        <v>656.66</v>
      </c>
      <c r="H33" s="18">
        <f t="shared" si="0"/>
        <v>656.66</v>
      </c>
      <c r="I33" s="23" t="str">
        <f>HYPERLINK(CONCATENATE("http://www.mercadopublico.cl/TiendaFicha/Ficha?idProducto=",Tabla3[[#This Row],[ID]]))</f>
        <v>http://www.mercadopublico.cl/TiendaFicha/Ficha?idProducto=1399530</v>
      </c>
      <c r="J33" s="23" t="str">
        <f>HYPERLINK(Tabla3[[#This Row],[Link1]],"Link")</f>
        <v>Link</v>
      </c>
    </row>
    <row r="34" spans="1:10" ht="65.25" customHeight="1" x14ac:dyDescent="0.25">
      <c r="A34" s="16">
        <v>1520493</v>
      </c>
      <c r="B34" s="17" t="s">
        <v>14</v>
      </c>
      <c r="C34" s="16" t="s">
        <v>3</v>
      </c>
      <c r="D34" s="16" t="s">
        <v>637</v>
      </c>
      <c r="E34" s="17" t="s">
        <v>638</v>
      </c>
      <c r="F34" s="16"/>
      <c r="G34" s="18">
        <v>922.67</v>
      </c>
      <c r="H34" s="18">
        <f t="shared" si="0"/>
        <v>922.67</v>
      </c>
      <c r="I34" s="23" t="str">
        <f>HYPERLINK(CONCATENATE("http://www.mercadopublico.cl/TiendaFicha/Ficha?idProducto=",Tabla3[[#This Row],[ID]]))</f>
        <v>http://www.mercadopublico.cl/TiendaFicha/Ficha?idProducto=1520493</v>
      </c>
      <c r="J34" s="23" t="str">
        <f>HYPERLINK(Tabla3[[#This Row],[Link1]],"Link")</f>
        <v>Link</v>
      </c>
    </row>
    <row r="35" spans="1:10" ht="65.25" customHeight="1" x14ac:dyDescent="0.25">
      <c r="A35" s="16">
        <v>1389176</v>
      </c>
      <c r="B35" s="17" t="s">
        <v>14</v>
      </c>
      <c r="C35" s="16" t="s">
        <v>3</v>
      </c>
      <c r="D35" s="16" t="s">
        <v>387</v>
      </c>
      <c r="E35" s="17" t="s">
        <v>639</v>
      </c>
      <c r="F35" s="16" t="s">
        <v>388</v>
      </c>
      <c r="G35" s="18">
        <v>1033.33</v>
      </c>
      <c r="H35" s="18">
        <f t="shared" ref="H35:H66" si="1">IF(G35&gt;=40001,G35-(G35*1.5%),IF(G35&gt;=20001,G35-(G35*0.5%),G35))</f>
        <v>1033.33</v>
      </c>
      <c r="I35" s="23" t="str">
        <f>HYPERLINK(CONCATENATE("http://www.mercadopublico.cl/TiendaFicha/Ficha?idProducto=",Tabla3[[#This Row],[ID]]))</f>
        <v>http://www.mercadopublico.cl/TiendaFicha/Ficha?idProducto=1389176</v>
      </c>
      <c r="J35" s="23" t="str">
        <f>HYPERLINK(Tabla3[[#This Row],[Link1]],"Link")</f>
        <v>Link</v>
      </c>
    </row>
    <row r="36" spans="1:10" ht="65.25" customHeight="1" x14ac:dyDescent="0.25">
      <c r="A36" s="16">
        <v>1580029</v>
      </c>
      <c r="B36" s="17" t="s">
        <v>18</v>
      </c>
      <c r="C36" s="16" t="s">
        <v>3</v>
      </c>
      <c r="D36" s="16" t="s">
        <v>454</v>
      </c>
      <c r="E36" s="17" t="s">
        <v>455</v>
      </c>
      <c r="F36" s="16" t="s">
        <v>456</v>
      </c>
      <c r="G36" s="18">
        <v>331.33</v>
      </c>
      <c r="H36" s="18">
        <f t="shared" si="1"/>
        <v>331.33</v>
      </c>
      <c r="I36" s="23" t="str">
        <f>HYPERLINK(CONCATENATE("http://www.mercadopublico.cl/TiendaFicha/Ficha?idProducto=",Tabla3[[#This Row],[ID]]))</f>
        <v>http://www.mercadopublico.cl/TiendaFicha/Ficha?idProducto=1580029</v>
      </c>
      <c r="J36" s="23" t="str">
        <f>HYPERLINK(Tabla3[[#This Row],[Link1]],"Link")</f>
        <v>Link</v>
      </c>
    </row>
    <row r="37" spans="1:10" ht="65.25" customHeight="1" x14ac:dyDescent="0.25">
      <c r="A37" s="16">
        <v>1580031</v>
      </c>
      <c r="B37" s="17" t="s">
        <v>18</v>
      </c>
      <c r="C37" s="16" t="s">
        <v>3</v>
      </c>
      <c r="D37" s="16" t="s">
        <v>457</v>
      </c>
      <c r="E37" s="17" t="s">
        <v>458</v>
      </c>
      <c r="F37" s="16" t="s">
        <v>459</v>
      </c>
      <c r="G37" s="18">
        <v>505.55</v>
      </c>
      <c r="H37" s="18">
        <f t="shared" si="1"/>
        <v>505.55</v>
      </c>
      <c r="I37" s="23" t="str">
        <f>HYPERLINK(CONCATENATE("http://www.mercadopublico.cl/TiendaFicha/Ficha?idProducto=",Tabla3[[#This Row],[ID]]))</f>
        <v>http://www.mercadopublico.cl/TiendaFicha/Ficha?idProducto=1580031</v>
      </c>
      <c r="J37" s="23" t="str">
        <f>HYPERLINK(Tabla3[[#This Row],[Link1]],"Link")</f>
        <v>Link</v>
      </c>
    </row>
    <row r="38" spans="1:10" ht="65.25" customHeight="1" x14ac:dyDescent="0.25">
      <c r="A38" s="16">
        <v>1584455</v>
      </c>
      <c r="B38" s="17" t="s">
        <v>18</v>
      </c>
      <c r="C38" s="16" t="s">
        <v>3</v>
      </c>
      <c r="D38" s="16" t="s">
        <v>640</v>
      </c>
      <c r="E38" s="17" t="s">
        <v>641</v>
      </c>
      <c r="F38" s="16"/>
      <c r="G38" s="18">
        <v>2204.44</v>
      </c>
      <c r="H38" s="18">
        <f t="shared" si="1"/>
        <v>2204.44</v>
      </c>
      <c r="I38" s="23" t="str">
        <f>HYPERLINK(CONCATENATE("http://www.mercadopublico.cl/TiendaFicha/Ficha?idProducto=",Tabla3[[#This Row],[ID]]))</f>
        <v>http://www.mercadopublico.cl/TiendaFicha/Ficha?idProducto=1584455</v>
      </c>
      <c r="J38" s="23" t="str">
        <f>HYPERLINK(Tabla3[[#This Row],[Link1]],"Link")</f>
        <v>Link</v>
      </c>
    </row>
    <row r="39" spans="1:10" ht="65.25" customHeight="1" x14ac:dyDescent="0.25">
      <c r="A39" s="16">
        <v>1587096</v>
      </c>
      <c r="B39" s="17" t="s">
        <v>18</v>
      </c>
      <c r="C39" s="16" t="s">
        <v>3</v>
      </c>
      <c r="D39" s="16" t="s">
        <v>642</v>
      </c>
      <c r="E39" s="17" t="s">
        <v>643</v>
      </c>
      <c r="F39" s="16"/>
      <c r="G39" s="18">
        <v>1722.22</v>
      </c>
      <c r="H39" s="18">
        <f t="shared" si="1"/>
        <v>1722.22</v>
      </c>
      <c r="I39" s="23" t="str">
        <f>HYPERLINK(CONCATENATE("http://www.mercadopublico.cl/TiendaFicha/Ficha?idProducto=",Tabla3[[#This Row],[ID]]))</f>
        <v>http://www.mercadopublico.cl/TiendaFicha/Ficha?idProducto=1587096</v>
      </c>
      <c r="J39" s="23" t="str">
        <f>HYPERLINK(Tabla3[[#This Row],[Link1]],"Link")</f>
        <v>Link</v>
      </c>
    </row>
    <row r="40" spans="1:10" ht="65.25" customHeight="1" x14ac:dyDescent="0.25">
      <c r="A40" s="16">
        <v>1580596</v>
      </c>
      <c r="B40" s="17" t="s">
        <v>32</v>
      </c>
      <c r="C40" s="16" t="s">
        <v>3</v>
      </c>
      <c r="D40" s="16" t="s">
        <v>481</v>
      </c>
      <c r="E40" s="17" t="s">
        <v>482</v>
      </c>
      <c r="F40" s="16" t="s">
        <v>475</v>
      </c>
      <c r="G40" s="18">
        <v>638888.88</v>
      </c>
      <c r="H40" s="18">
        <f t="shared" si="1"/>
        <v>629305.54680000001</v>
      </c>
      <c r="I40" s="23" t="str">
        <f>HYPERLINK(CONCATENATE("http://www.mercadopublico.cl/TiendaFicha/Ficha?idProducto=",Tabla3[[#This Row],[ID]]))</f>
        <v>http://www.mercadopublico.cl/TiendaFicha/Ficha?idProducto=1580596</v>
      </c>
      <c r="J40" s="23" t="str">
        <f>HYPERLINK(Tabla3[[#This Row],[Link1]],"Link")</f>
        <v>Link</v>
      </c>
    </row>
    <row r="41" spans="1:10" ht="65.25" customHeight="1" x14ac:dyDescent="0.25">
      <c r="A41" s="16">
        <v>1587296</v>
      </c>
      <c r="B41" s="17" t="s">
        <v>32</v>
      </c>
      <c r="C41" s="16" t="s">
        <v>3</v>
      </c>
      <c r="D41" s="16" t="s">
        <v>644</v>
      </c>
      <c r="E41" s="17" t="s">
        <v>645</v>
      </c>
      <c r="F41" s="16"/>
      <c r="G41" s="18">
        <v>1714.9</v>
      </c>
      <c r="H41" s="18">
        <f t="shared" si="1"/>
        <v>1714.9</v>
      </c>
      <c r="I41" s="23" t="str">
        <f>HYPERLINK(CONCATENATE("http://www.mercadopublico.cl/TiendaFicha/Ficha?idProducto=",Tabla3[[#This Row],[ID]]))</f>
        <v>http://www.mercadopublico.cl/TiendaFicha/Ficha?idProducto=1587296</v>
      </c>
      <c r="J41" s="23" t="str">
        <f>HYPERLINK(Tabla3[[#This Row],[Link1]],"Link")</f>
        <v>Link</v>
      </c>
    </row>
    <row r="42" spans="1:10" ht="65.25" customHeight="1" x14ac:dyDescent="0.25">
      <c r="A42" s="16">
        <v>1566585</v>
      </c>
      <c r="B42" s="17" t="s">
        <v>10</v>
      </c>
      <c r="C42" s="16" t="s">
        <v>3</v>
      </c>
      <c r="D42" s="16" t="s">
        <v>421</v>
      </c>
      <c r="E42" s="17" t="s">
        <v>422</v>
      </c>
      <c r="F42" s="16" t="s">
        <v>453</v>
      </c>
      <c r="G42" s="18">
        <v>151.63</v>
      </c>
      <c r="H42" s="18">
        <f t="shared" si="1"/>
        <v>151.63</v>
      </c>
      <c r="I42" s="23" t="str">
        <f>HYPERLINK(CONCATENATE("http://www.mercadopublico.cl/TiendaFicha/Ficha?idProducto=",Tabla3[[#This Row],[ID]]))</f>
        <v>http://www.mercadopublico.cl/TiendaFicha/Ficha?idProducto=1566585</v>
      </c>
      <c r="J42" s="23" t="str">
        <f>HYPERLINK(Tabla3[[#This Row],[Link1]],"Link")</f>
        <v>Link</v>
      </c>
    </row>
    <row r="43" spans="1:10" ht="65.25" customHeight="1" x14ac:dyDescent="0.25">
      <c r="A43" s="16">
        <v>1384306</v>
      </c>
      <c r="B43" s="17" t="s">
        <v>646</v>
      </c>
      <c r="C43" s="16" t="s">
        <v>3</v>
      </c>
      <c r="D43" s="16" t="s">
        <v>647</v>
      </c>
      <c r="E43" s="17" t="s">
        <v>648</v>
      </c>
      <c r="F43" s="16"/>
      <c r="G43" s="18">
        <v>28.06</v>
      </c>
      <c r="H43" s="18">
        <f t="shared" si="1"/>
        <v>28.06</v>
      </c>
      <c r="I43" s="23" t="str">
        <f>HYPERLINK(CONCATENATE("http://www.mercadopublico.cl/TiendaFicha/Ficha?idProducto=",Tabla3[[#This Row],[ID]]))</f>
        <v>http://www.mercadopublico.cl/TiendaFicha/Ficha?idProducto=1384306</v>
      </c>
      <c r="J43" s="23" t="str">
        <f>HYPERLINK(Tabla3[[#This Row],[Link1]],"Link")</f>
        <v>Link</v>
      </c>
    </row>
    <row r="44" spans="1:10" ht="65.25" customHeight="1" x14ac:dyDescent="0.25">
      <c r="A44" s="16">
        <v>1549703</v>
      </c>
      <c r="B44" s="17" t="s">
        <v>11</v>
      </c>
      <c r="C44" s="16" t="s">
        <v>3</v>
      </c>
      <c r="D44" s="16" t="s">
        <v>350</v>
      </c>
      <c r="E44" s="17" t="s">
        <v>351</v>
      </c>
      <c r="F44" s="16" t="s">
        <v>368</v>
      </c>
      <c r="G44" s="18">
        <v>74.28</v>
      </c>
      <c r="H44" s="18">
        <f t="shared" si="1"/>
        <v>74.28</v>
      </c>
      <c r="I44" s="23" t="str">
        <f>HYPERLINK(CONCATENATE("http://www.mercadopublico.cl/TiendaFicha/Ficha?idProducto=",Tabla3[[#This Row],[ID]]))</f>
        <v>http://www.mercadopublico.cl/TiendaFicha/Ficha?idProducto=1549703</v>
      </c>
      <c r="J44" s="23" t="str">
        <f>HYPERLINK(Tabla3[[#This Row],[Link1]],"Link")</f>
        <v>Link</v>
      </c>
    </row>
    <row r="45" spans="1:10" ht="65.25" customHeight="1" x14ac:dyDescent="0.25">
      <c r="A45" s="16">
        <v>1584930</v>
      </c>
      <c r="B45" s="17" t="s">
        <v>23</v>
      </c>
      <c r="C45" s="16" t="s">
        <v>3</v>
      </c>
      <c r="D45" s="16" t="s">
        <v>499</v>
      </c>
      <c r="E45" s="17" t="s">
        <v>500</v>
      </c>
      <c r="F45" s="16" t="s">
        <v>501</v>
      </c>
      <c r="G45" s="18">
        <v>1350</v>
      </c>
      <c r="H45" s="18">
        <f t="shared" si="1"/>
        <v>1350</v>
      </c>
      <c r="I45" s="23" t="str">
        <f>HYPERLINK(CONCATENATE("http://www.mercadopublico.cl/TiendaFicha/Ficha?idProducto=",Tabla3[[#This Row],[ID]]))</f>
        <v>http://www.mercadopublico.cl/TiendaFicha/Ficha?idProducto=1584930</v>
      </c>
      <c r="J45" s="23" t="str">
        <f>HYPERLINK(Tabla3[[#This Row],[Link1]],"Link")</f>
        <v>Link</v>
      </c>
    </row>
    <row r="46" spans="1:10" ht="65.25" customHeight="1" x14ac:dyDescent="0.25">
      <c r="A46" s="16">
        <v>1580032</v>
      </c>
      <c r="B46" s="17" t="s">
        <v>23</v>
      </c>
      <c r="C46" s="16" t="s">
        <v>3</v>
      </c>
      <c r="D46" s="16" t="s">
        <v>460</v>
      </c>
      <c r="E46" s="17" t="s">
        <v>461</v>
      </c>
      <c r="F46" s="16" t="s">
        <v>462</v>
      </c>
      <c r="G46" s="18">
        <v>239.55</v>
      </c>
      <c r="H46" s="18">
        <f t="shared" si="1"/>
        <v>239.55</v>
      </c>
      <c r="I46" s="23" t="str">
        <f>HYPERLINK(CONCATENATE("http://www.mercadopublico.cl/TiendaFicha/Ficha?idProducto=",Tabla3[[#This Row],[ID]]))</f>
        <v>http://www.mercadopublico.cl/TiendaFicha/Ficha?idProducto=1580032</v>
      </c>
      <c r="J46" s="23" t="str">
        <f>HYPERLINK(Tabla3[[#This Row],[Link1]],"Link")</f>
        <v>Link</v>
      </c>
    </row>
    <row r="47" spans="1:10" ht="65.25" customHeight="1" x14ac:dyDescent="0.25">
      <c r="A47" s="16">
        <v>1580033</v>
      </c>
      <c r="B47" s="17" t="s">
        <v>23</v>
      </c>
      <c r="C47" s="16" t="s">
        <v>3</v>
      </c>
      <c r="D47" s="16" t="s">
        <v>463</v>
      </c>
      <c r="E47" s="17" t="s">
        <v>464</v>
      </c>
      <c r="F47" s="16" t="s">
        <v>465</v>
      </c>
      <c r="G47" s="18">
        <v>300.22000000000003</v>
      </c>
      <c r="H47" s="18">
        <f t="shared" si="1"/>
        <v>300.22000000000003</v>
      </c>
      <c r="I47" s="23" t="str">
        <f>HYPERLINK(CONCATENATE("http://www.mercadopublico.cl/TiendaFicha/Ficha?idProducto=",Tabla3[[#This Row],[ID]]))</f>
        <v>http://www.mercadopublico.cl/TiendaFicha/Ficha?idProducto=1580033</v>
      </c>
      <c r="J47" s="23" t="str">
        <f>HYPERLINK(Tabla3[[#This Row],[Link1]],"Link")</f>
        <v>Link</v>
      </c>
    </row>
    <row r="48" spans="1:10" ht="65.25" customHeight="1" x14ac:dyDescent="0.25">
      <c r="A48" s="16">
        <v>1260680</v>
      </c>
      <c r="B48" s="17" t="s">
        <v>24</v>
      </c>
      <c r="C48" s="16" t="s">
        <v>3</v>
      </c>
      <c r="D48" s="16" t="s">
        <v>479</v>
      </c>
      <c r="E48" s="17" t="s">
        <v>480</v>
      </c>
      <c r="F48" s="16" t="s">
        <v>475</v>
      </c>
      <c r="G48" s="18">
        <v>141.11000000000001</v>
      </c>
      <c r="H48" s="18">
        <f t="shared" si="1"/>
        <v>141.11000000000001</v>
      </c>
      <c r="I48" s="23" t="str">
        <f>HYPERLINK(CONCATENATE("http://www.mercadopublico.cl/TiendaFicha/Ficha?idProducto=",Tabla3[[#This Row],[ID]]))</f>
        <v>http://www.mercadopublico.cl/TiendaFicha/Ficha?idProducto=1260680</v>
      </c>
      <c r="J48" s="23" t="str">
        <f>HYPERLINK(Tabla3[[#This Row],[Link1]],"Link")</f>
        <v>Link</v>
      </c>
    </row>
    <row r="49" spans="1:10" ht="65.25" customHeight="1" x14ac:dyDescent="0.25">
      <c r="A49" s="16">
        <v>1520484</v>
      </c>
      <c r="B49" s="17" t="s">
        <v>24</v>
      </c>
      <c r="C49" s="16" t="s">
        <v>3</v>
      </c>
      <c r="D49" s="16" t="s">
        <v>649</v>
      </c>
      <c r="E49" s="17" t="s">
        <v>650</v>
      </c>
      <c r="F49" s="16"/>
      <c r="G49" s="18">
        <v>234.44</v>
      </c>
      <c r="H49" s="18">
        <f t="shared" si="1"/>
        <v>234.44</v>
      </c>
      <c r="I49" s="23" t="str">
        <f>HYPERLINK(CONCATENATE("http://www.mercadopublico.cl/TiendaFicha/Ficha?idProducto=",Tabla3[[#This Row],[ID]]))</f>
        <v>http://www.mercadopublico.cl/TiendaFicha/Ficha?idProducto=1520484</v>
      </c>
      <c r="J49" s="23" t="str">
        <f>HYPERLINK(Tabla3[[#This Row],[Link1]],"Link")</f>
        <v>Link</v>
      </c>
    </row>
    <row r="50" spans="1:10" ht="65.25" customHeight="1" x14ac:dyDescent="0.25">
      <c r="A50" s="16">
        <v>1587311</v>
      </c>
      <c r="B50" s="17" t="s">
        <v>651</v>
      </c>
      <c r="C50" s="16" t="s">
        <v>3</v>
      </c>
      <c r="D50" s="16" t="s">
        <v>652</v>
      </c>
      <c r="E50" s="17" t="s">
        <v>653</v>
      </c>
      <c r="F50" s="16"/>
      <c r="G50" s="18">
        <v>1737.77</v>
      </c>
      <c r="H50" s="18">
        <f t="shared" si="1"/>
        <v>1737.77</v>
      </c>
      <c r="I50" s="23" t="str">
        <f>HYPERLINK(CONCATENATE("http://www.mercadopublico.cl/TiendaFicha/Ficha?idProducto=",Tabla3[[#This Row],[ID]]))</f>
        <v>http://www.mercadopublico.cl/TiendaFicha/Ficha?idProducto=1587311</v>
      </c>
      <c r="J50" s="23" t="str">
        <f>HYPERLINK(Tabla3[[#This Row],[Link1]],"Link")</f>
        <v>Link</v>
      </c>
    </row>
    <row r="51" spans="1:10" ht="65.25" customHeight="1" x14ac:dyDescent="0.25">
      <c r="A51" s="16">
        <v>1587312</v>
      </c>
      <c r="B51" s="17" t="s">
        <v>651</v>
      </c>
      <c r="C51" s="16" t="s">
        <v>3</v>
      </c>
      <c r="D51" s="16" t="s">
        <v>654</v>
      </c>
      <c r="E51" s="17" t="s">
        <v>655</v>
      </c>
      <c r="F51" s="16"/>
      <c r="G51" s="18">
        <v>500</v>
      </c>
      <c r="H51" s="18">
        <f t="shared" si="1"/>
        <v>500</v>
      </c>
      <c r="I51" s="23" t="str">
        <f>HYPERLINK(CONCATENATE("http://www.mercadopublico.cl/TiendaFicha/Ficha?idProducto=",Tabla3[[#This Row],[ID]]))</f>
        <v>http://www.mercadopublico.cl/TiendaFicha/Ficha?idProducto=1587312</v>
      </c>
      <c r="J51" s="23" t="str">
        <f>HYPERLINK(Tabla3[[#This Row],[Link1]],"Link")</f>
        <v>Link</v>
      </c>
    </row>
    <row r="52" spans="1:10" ht="65.25" customHeight="1" x14ac:dyDescent="0.25">
      <c r="A52" s="16">
        <v>1587315</v>
      </c>
      <c r="B52" s="17" t="s">
        <v>656</v>
      </c>
      <c r="C52" s="16" t="s">
        <v>3</v>
      </c>
      <c r="D52" s="16" t="s">
        <v>657</v>
      </c>
      <c r="E52" s="17" t="s">
        <v>658</v>
      </c>
      <c r="F52" s="16"/>
      <c r="G52" s="18">
        <v>1370</v>
      </c>
      <c r="H52" s="18">
        <f t="shared" si="1"/>
        <v>1370</v>
      </c>
      <c r="I52" s="23" t="str">
        <f>HYPERLINK(CONCATENATE("http://www.mercadopublico.cl/TiendaFicha/Ficha?idProducto=",Tabla3[[#This Row],[ID]]))</f>
        <v>http://www.mercadopublico.cl/TiendaFicha/Ficha?idProducto=1587315</v>
      </c>
      <c r="J52" s="23" t="str">
        <f>HYPERLINK(Tabla3[[#This Row],[Link1]],"Link")</f>
        <v>Link</v>
      </c>
    </row>
    <row r="53" spans="1:10" ht="65.25" customHeight="1" x14ac:dyDescent="0.25">
      <c r="A53" s="16">
        <v>1585241</v>
      </c>
      <c r="B53" s="17" t="s">
        <v>21</v>
      </c>
      <c r="C53" s="16" t="s">
        <v>659</v>
      </c>
      <c r="D53" s="16" t="s">
        <v>660</v>
      </c>
      <c r="E53" s="17" t="s">
        <v>661</v>
      </c>
      <c r="F53" s="16"/>
      <c r="G53" s="18">
        <v>250.12</v>
      </c>
      <c r="H53" s="18">
        <f t="shared" si="1"/>
        <v>250.12</v>
      </c>
      <c r="I53" s="23" t="str">
        <f>HYPERLINK(CONCATENATE("http://www.mercadopublico.cl/TiendaFicha/Ficha?idProducto=",Tabla3[[#This Row],[ID]]))</f>
        <v>http://www.mercadopublico.cl/TiendaFicha/Ficha?idProducto=1585241</v>
      </c>
      <c r="J53" s="23" t="str">
        <f>HYPERLINK(Tabla3[[#This Row],[Link1]],"Link")</f>
        <v>Link</v>
      </c>
    </row>
    <row r="54" spans="1:10" ht="65.25" customHeight="1" x14ac:dyDescent="0.25">
      <c r="A54" s="16">
        <v>1584139</v>
      </c>
      <c r="B54" s="17" t="s">
        <v>33</v>
      </c>
      <c r="C54" s="16" t="s">
        <v>662</v>
      </c>
      <c r="D54" s="16" t="s">
        <v>663</v>
      </c>
      <c r="E54" s="17" t="s">
        <v>664</v>
      </c>
      <c r="F54" s="16"/>
      <c r="G54" s="18">
        <v>44.44</v>
      </c>
      <c r="H54" s="18">
        <f t="shared" si="1"/>
        <v>44.44</v>
      </c>
      <c r="I54" s="23" t="str">
        <f>HYPERLINK(CONCATENATE("http://www.mercadopublico.cl/TiendaFicha/Ficha?idProducto=",Tabla3[[#This Row],[ID]]))</f>
        <v>http://www.mercadopublico.cl/TiendaFicha/Ficha?idProducto=1584139</v>
      </c>
      <c r="J54" s="23" t="str">
        <f>HYPERLINK(Tabla3[[#This Row],[Link1]],"Link")</f>
        <v>Link</v>
      </c>
    </row>
    <row r="55" spans="1:10" ht="65.25" customHeight="1" x14ac:dyDescent="0.25">
      <c r="A55" s="16">
        <v>1584140</v>
      </c>
      <c r="B55" s="17" t="s">
        <v>33</v>
      </c>
      <c r="C55" s="16" t="s">
        <v>662</v>
      </c>
      <c r="D55" s="16" t="s">
        <v>665</v>
      </c>
      <c r="E55" s="17" t="s">
        <v>666</v>
      </c>
      <c r="F55" s="16"/>
      <c r="G55" s="18">
        <v>61.11</v>
      </c>
      <c r="H55" s="18">
        <f t="shared" si="1"/>
        <v>61.11</v>
      </c>
      <c r="I55" s="23" t="str">
        <f>HYPERLINK(CONCATENATE("http://www.mercadopublico.cl/TiendaFicha/Ficha?idProducto=",Tabla3[[#This Row],[ID]]))</f>
        <v>http://www.mercadopublico.cl/TiendaFicha/Ficha?idProducto=1584140</v>
      </c>
      <c r="J55" s="23" t="str">
        <f>HYPERLINK(Tabla3[[#This Row],[Link1]],"Link")</f>
        <v>Link</v>
      </c>
    </row>
    <row r="56" spans="1:10" ht="65.25" customHeight="1" x14ac:dyDescent="0.25">
      <c r="A56" s="16">
        <v>1584141</v>
      </c>
      <c r="B56" s="17" t="s">
        <v>33</v>
      </c>
      <c r="C56" s="16" t="s">
        <v>662</v>
      </c>
      <c r="D56" s="16" t="s">
        <v>667</v>
      </c>
      <c r="E56" s="17" t="s">
        <v>668</v>
      </c>
      <c r="F56" s="16"/>
      <c r="G56" s="18">
        <v>31.11</v>
      </c>
      <c r="H56" s="18">
        <f t="shared" si="1"/>
        <v>31.11</v>
      </c>
      <c r="I56" s="23" t="str">
        <f>HYPERLINK(CONCATENATE("http://www.mercadopublico.cl/TiendaFicha/Ficha?idProducto=",Tabla3[[#This Row],[ID]]))</f>
        <v>http://www.mercadopublico.cl/TiendaFicha/Ficha?idProducto=1584141</v>
      </c>
      <c r="J56" s="23" t="str">
        <f>HYPERLINK(Tabla3[[#This Row],[Link1]],"Link")</f>
        <v>Link</v>
      </c>
    </row>
    <row r="57" spans="1:10" ht="65.25" customHeight="1" x14ac:dyDescent="0.25">
      <c r="A57" s="16">
        <v>1584151</v>
      </c>
      <c r="B57" s="17" t="s">
        <v>25</v>
      </c>
      <c r="C57" s="16" t="s">
        <v>662</v>
      </c>
      <c r="D57" s="16" t="s">
        <v>669</v>
      </c>
      <c r="E57" s="17" t="s">
        <v>670</v>
      </c>
      <c r="F57" s="16"/>
      <c r="G57" s="18">
        <v>44.44</v>
      </c>
      <c r="H57" s="18">
        <f t="shared" si="1"/>
        <v>44.44</v>
      </c>
      <c r="I57" s="23" t="str">
        <f>HYPERLINK(CONCATENATE("http://www.mercadopublico.cl/TiendaFicha/Ficha?idProducto=",Tabla3[[#This Row],[ID]]))</f>
        <v>http://www.mercadopublico.cl/TiendaFicha/Ficha?idProducto=1584151</v>
      </c>
      <c r="J57" s="23" t="str">
        <f>HYPERLINK(Tabla3[[#This Row],[Link1]],"Link")</f>
        <v>Link</v>
      </c>
    </row>
    <row r="58" spans="1:10" ht="65.25" customHeight="1" x14ac:dyDescent="0.25">
      <c r="A58" s="16">
        <v>1584153</v>
      </c>
      <c r="B58" s="17" t="s">
        <v>25</v>
      </c>
      <c r="C58" s="16" t="s">
        <v>662</v>
      </c>
      <c r="D58" s="16" t="s">
        <v>671</v>
      </c>
      <c r="E58" s="17" t="s">
        <v>672</v>
      </c>
      <c r="F58" s="16"/>
      <c r="G58" s="18">
        <v>22.22</v>
      </c>
      <c r="H58" s="18">
        <f t="shared" si="1"/>
        <v>22.22</v>
      </c>
      <c r="I58" s="23" t="str">
        <f>HYPERLINK(CONCATENATE("http://www.mercadopublico.cl/TiendaFicha/Ficha?idProducto=",Tabla3[[#This Row],[ID]]))</f>
        <v>http://www.mercadopublico.cl/TiendaFicha/Ficha?idProducto=1584153</v>
      </c>
      <c r="J58" s="23" t="str">
        <f>HYPERLINK(Tabla3[[#This Row],[Link1]],"Link")</f>
        <v>Link</v>
      </c>
    </row>
    <row r="59" spans="1:10" ht="65.25" customHeight="1" x14ac:dyDescent="0.25">
      <c r="A59" s="16">
        <v>1584022</v>
      </c>
      <c r="B59" s="17" t="s">
        <v>26</v>
      </c>
      <c r="C59" s="16" t="s">
        <v>662</v>
      </c>
      <c r="D59" s="16" t="s">
        <v>673</v>
      </c>
      <c r="E59" s="17" t="s">
        <v>674</v>
      </c>
      <c r="F59" s="16"/>
      <c r="G59" s="18">
        <v>18.88</v>
      </c>
      <c r="H59" s="18">
        <f t="shared" si="1"/>
        <v>18.88</v>
      </c>
      <c r="I59" s="23" t="str">
        <f>HYPERLINK(CONCATENATE("http://www.mercadopublico.cl/TiendaFicha/Ficha?idProducto=",Tabla3[[#This Row],[ID]]))</f>
        <v>http://www.mercadopublico.cl/TiendaFicha/Ficha?idProducto=1584022</v>
      </c>
      <c r="J59" s="23" t="str">
        <f>HYPERLINK(Tabla3[[#This Row],[Link1]],"Link")</f>
        <v>Link</v>
      </c>
    </row>
    <row r="60" spans="1:10" ht="65.25" customHeight="1" x14ac:dyDescent="0.25">
      <c r="A60" s="16">
        <v>1584026</v>
      </c>
      <c r="B60" s="17" t="s">
        <v>26</v>
      </c>
      <c r="C60" s="16" t="s">
        <v>662</v>
      </c>
      <c r="D60" s="16" t="s">
        <v>675</v>
      </c>
      <c r="E60" s="17" t="s">
        <v>676</v>
      </c>
      <c r="F60" s="16"/>
      <c r="G60" s="18">
        <v>16.66</v>
      </c>
      <c r="H60" s="18">
        <f t="shared" si="1"/>
        <v>16.66</v>
      </c>
      <c r="I60" s="23" t="str">
        <f>HYPERLINK(CONCATENATE("http://www.mercadopublico.cl/TiendaFicha/Ficha?idProducto=",Tabla3[[#This Row],[ID]]))</f>
        <v>http://www.mercadopublico.cl/TiendaFicha/Ficha?idProducto=1584026</v>
      </c>
      <c r="J60" s="23" t="str">
        <f>HYPERLINK(Tabla3[[#This Row],[Link1]],"Link")</f>
        <v>Link</v>
      </c>
    </row>
    <row r="61" spans="1:10" ht="65.25" customHeight="1" x14ac:dyDescent="0.25">
      <c r="A61" s="16">
        <v>1584136</v>
      </c>
      <c r="B61" s="17" t="s">
        <v>26</v>
      </c>
      <c r="C61" s="16" t="s">
        <v>662</v>
      </c>
      <c r="D61" s="16" t="s">
        <v>677</v>
      </c>
      <c r="E61" s="17" t="s">
        <v>678</v>
      </c>
      <c r="F61" s="16"/>
      <c r="G61" s="18">
        <v>55.55</v>
      </c>
      <c r="H61" s="18">
        <f t="shared" si="1"/>
        <v>55.55</v>
      </c>
      <c r="I61" s="23" t="str">
        <f>HYPERLINK(CONCATENATE("http://www.mercadopublico.cl/TiendaFicha/Ficha?idProducto=",Tabla3[[#This Row],[ID]]))</f>
        <v>http://www.mercadopublico.cl/TiendaFicha/Ficha?idProducto=1584136</v>
      </c>
      <c r="J61" s="23" t="str">
        <f>HYPERLINK(Tabla3[[#This Row],[Link1]],"Link")</f>
        <v>Link</v>
      </c>
    </row>
    <row r="62" spans="1:10" ht="65.25" customHeight="1" x14ac:dyDescent="0.25">
      <c r="A62" s="16">
        <v>1511673</v>
      </c>
      <c r="B62" s="17" t="s">
        <v>31</v>
      </c>
      <c r="C62" s="16" t="s">
        <v>22</v>
      </c>
      <c r="D62" s="16" t="s">
        <v>284</v>
      </c>
      <c r="E62" s="17" t="s">
        <v>285</v>
      </c>
      <c r="F62" s="16" t="s">
        <v>291</v>
      </c>
      <c r="G62" s="18">
        <v>203</v>
      </c>
      <c r="H62" s="18">
        <f t="shared" si="1"/>
        <v>203</v>
      </c>
      <c r="I62" s="23" t="str">
        <f>HYPERLINK(CONCATENATE("http://www.mercadopublico.cl/TiendaFicha/Ficha?idProducto=",Tabla3[[#This Row],[ID]]))</f>
        <v>http://www.mercadopublico.cl/TiendaFicha/Ficha?idProducto=1511673</v>
      </c>
      <c r="J62" s="23" t="str">
        <f>HYPERLINK(Tabla3[[#This Row],[Link1]],"Link")</f>
        <v>Link</v>
      </c>
    </row>
    <row r="63" spans="1:10" ht="65.25" customHeight="1" x14ac:dyDescent="0.25">
      <c r="A63" s="16">
        <v>1551304</v>
      </c>
      <c r="B63" s="17" t="s">
        <v>31</v>
      </c>
      <c r="C63" s="16" t="s">
        <v>22</v>
      </c>
      <c r="D63" s="16" t="s">
        <v>679</v>
      </c>
      <c r="E63" s="17" t="s">
        <v>680</v>
      </c>
      <c r="F63" s="16"/>
      <c r="G63" s="18">
        <v>44.44</v>
      </c>
      <c r="H63" s="18">
        <f t="shared" si="1"/>
        <v>44.44</v>
      </c>
      <c r="I63" s="23" t="str">
        <f>HYPERLINK(CONCATENATE("http://www.mercadopublico.cl/TiendaFicha/Ficha?idProducto=",Tabla3[[#This Row],[ID]]))</f>
        <v>http://www.mercadopublico.cl/TiendaFicha/Ficha?idProducto=1551304</v>
      </c>
      <c r="J63" s="23" t="str">
        <f>HYPERLINK(Tabla3[[#This Row],[Link1]],"Link")</f>
        <v>Link</v>
      </c>
    </row>
    <row r="64" spans="1:10" ht="65.25" customHeight="1" x14ac:dyDescent="0.25">
      <c r="A64" s="16">
        <v>1551306</v>
      </c>
      <c r="B64" s="17" t="s">
        <v>31</v>
      </c>
      <c r="C64" s="16" t="s">
        <v>22</v>
      </c>
      <c r="D64" s="16" t="s">
        <v>681</v>
      </c>
      <c r="E64" s="17" t="s">
        <v>682</v>
      </c>
      <c r="F64" s="16"/>
      <c r="G64" s="18">
        <v>93.33</v>
      </c>
      <c r="H64" s="18">
        <f t="shared" si="1"/>
        <v>93.33</v>
      </c>
      <c r="I64" s="23" t="str">
        <f>HYPERLINK(CONCATENATE("http://www.mercadopublico.cl/TiendaFicha/Ficha?idProducto=",Tabla3[[#This Row],[ID]]))</f>
        <v>http://www.mercadopublico.cl/TiendaFicha/Ficha?idProducto=1551306</v>
      </c>
      <c r="J64" s="23" t="str">
        <f>HYPERLINK(Tabla3[[#This Row],[Link1]],"Link")</f>
        <v>Link</v>
      </c>
    </row>
    <row r="65" spans="1:10" ht="65.25" customHeight="1" x14ac:dyDescent="0.25">
      <c r="A65" s="16">
        <v>1551307</v>
      </c>
      <c r="B65" s="17" t="s">
        <v>31</v>
      </c>
      <c r="C65" s="16" t="s">
        <v>22</v>
      </c>
      <c r="D65" s="16" t="s">
        <v>683</v>
      </c>
      <c r="E65" s="17" t="s">
        <v>684</v>
      </c>
      <c r="F65" s="16"/>
      <c r="G65" s="18">
        <v>27.33</v>
      </c>
      <c r="H65" s="18">
        <f t="shared" si="1"/>
        <v>27.33</v>
      </c>
      <c r="I65" s="23" t="str">
        <f>HYPERLINK(CONCATENATE("http://www.mercadopublico.cl/TiendaFicha/Ficha?idProducto=",Tabla3[[#This Row],[ID]]))</f>
        <v>http://www.mercadopublico.cl/TiendaFicha/Ficha?idProducto=1551307</v>
      </c>
      <c r="J65" s="23" t="str">
        <f>HYPERLINK(Tabla3[[#This Row],[Link1]],"Link")</f>
        <v>Link</v>
      </c>
    </row>
    <row r="66" spans="1:10" ht="65.25" customHeight="1" x14ac:dyDescent="0.25">
      <c r="A66" s="16">
        <v>1552671</v>
      </c>
      <c r="B66" s="17" t="s">
        <v>23</v>
      </c>
      <c r="C66" s="16" t="s">
        <v>22</v>
      </c>
      <c r="D66" s="16" t="s">
        <v>356</v>
      </c>
      <c r="E66" s="17" t="s">
        <v>357</v>
      </c>
      <c r="F66" s="16" t="s">
        <v>374</v>
      </c>
      <c r="G66" s="18">
        <v>208</v>
      </c>
      <c r="H66" s="18">
        <f t="shared" si="1"/>
        <v>208</v>
      </c>
      <c r="I66" s="23" t="str">
        <f>HYPERLINK(CONCATENATE("http://www.mercadopublico.cl/TiendaFicha/Ficha?idProducto=",Tabla3[[#This Row],[ID]]))</f>
        <v>http://www.mercadopublico.cl/TiendaFicha/Ficha?idProducto=1552671</v>
      </c>
      <c r="J66" s="23" t="str">
        <f>HYPERLINK(Tabla3[[#This Row],[Link1]],"Link")</f>
        <v>Link</v>
      </c>
    </row>
    <row r="67" spans="1:10" ht="65.25" customHeight="1" x14ac:dyDescent="0.25">
      <c r="A67" s="16">
        <v>1546871</v>
      </c>
      <c r="B67" s="17" t="s">
        <v>23</v>
      </c>
      <c r="C67" s="16" t="s">
        <v>22</v>
      </c>
      <c r="D67" s="16" t="s">
        <v>354</v>
      </c>
      <c r="E67" s="17" t="s">
        <v>355</v>
      </c>
      <c r="F67" s="16" t="s">
        <v>373</v>
      </c>
      <c r="G67" s="18">
        <v>85.84</v>
      </c>
      <c r="H67" s="18">
        <f t="shared" ref="H67:H89" si="2">IF(G67&gt;=40001,G67-(G67*1.5%),IF(G67&gt;=20001,G67-(G67*0.5%),G67))</f>
        <v>85.84</v>
      </c>
      <c r="I67" s="23" t="str">
        <f>HYPERLINK(CONCATENATE("http://www.mercadopublico.cl/TiendaFicha/Ficha?idProducto=",Tabla3[[#This Row],[ID]]))</f>
        <v>http://www.mercadopublico.cl/TiendaFicha/Ficha?idProducto=1546871</v>
      </c>
      <c r="J67" s="23" t="str">
        <f>HYPERLINK(Tabla3[[#This Row],[Link1]],"Link")</f>
        <v>Link</v>
      </c>
    </row>
    <row r="68" spans="1:10" ht="65.25" customHeight="1" x14ac:dyDescent="0.25">
      <c r="A68" s="16">
        <v>1546881</v>
      </c>
      <c r="B68" s="17" t="s">
        <v>23</v>
      </c>
      <c r="C68" s="16" t="s">
        <v>22</v>
      </c>
      <c r="D68" s="16" t="s">
        <v>352</v>
      </c>
      <c r="E68" s="17" t="s">
        <v>353</v>
      </c>
      <c r="F68" s="16" t="s">
        <v>372</v>
      </c>
      <c r="G68" s="18">
        <v>116.89</v>
      </c>
      <c r="H68" s="18">
        <f t="shared" si="2"/>
        <v>116.89</v>
      </c>
      <c r="I68" s="23" t="str">
        <f>HYPERLINK(CONCATENATE("http://www.mercadopublico.cl/TiendaFicha/Ficha?idProducto=",Tabla3[[#This Row],[ID]]))</f>
        <v>http://www.mercadopublico.cl/TiendaFicha/Ficha?idProducto=1546881</v>
      </c>
      <c r="J68" s="23" t="str">
        <f>HYPERLINK(Tabla3[[#This Row],[Link1]],"Link")</f>
        <v>Link</v>
      </c>
    </row>
    <row r="69" spans="1:10" ht="65.25" customHeight="1" x14ac:dyDescent="0.25">
      <c r="A69" s="16">
        <v>1546873</v>
      </c>
      <c r="B69" s="17" t="s">
        <v>685</v>
      </c>
      <c r="C69" s="16" t="s">
        <v>22</v>
      </c>
      <c r="D69" s="16" t="s">
        <v>686</v>
      </c>
      <c r="E69" s="17" t="s">
        <v>687</v>
      </c>
      <c r="F69" s="16"/>
      <c r="G69" s="18">
        <v>6.66</v>
      </c>
      <c r="H69" s="18">
        <f t="shared" si="2"/>
        <v>6.66</v>
      </c>
      <c r="I69" s="23" t="str">
        <f>HYPERLINK(CONCATENATE("http://www.mercadopublico.cl/TiendaFicha/Ficha?idProducto=",Tabla3[[#This Row],[ID]]))</f>
        <v>http://www.mercadopublico.cl/TiendaFicha/Ficha?idProducto=1546873</v>
      </c>
      <c r="J69" s="23" t="str">
        <f>HYPERLINK(Tabla3[[#This Row],[Link1]],"Link")</f>
        <v>Link</v>
      </c>
    </row>
    <row r="70" spans="1:10" ht="65.25" customHeight="1" x14ac:dyDescent="0.25">
      <c r="A70" s="16">
        <v>1554912</v>
      </c>
      <c r="B70" s="17" t="s">
        <v>23</v>
      </c>
      <c r="C70" s="16" t="s">
        <v>22</v>
      </c>
      <c r="D70" s="16" t="s">
        <v>358</v>
      </c>
      <c r="E70" s="17" t="s">
        <v>359</v>
      </c>
      <c r="F70" s="16" t="s">
        <v>375</v>
      </c>
      <c r="G70" s="18">
        <v>62</v>
      </c>
      <c r="H70" s="18">
        <f t="shared" si="2"/>
        <v>62</v>
      </c>
      <c r="I70" s="23" t="str">
        <f>HYPERLINK(CONCATENATE("http://www.mercadopublico.cl/TiendaFicha/Ficha?idProducto=",Tabla3[[#This Row],[ID]]))</f>
        <v>http://www.mercadopublico.cl/TiendaFicha/Ficha?idProducto=1554912</v>
      </c>
      <c r="J70" s="23" t="str">
        <f>HYPERLINK(Tabla3[[#This Row],[Link1]],"Link")</f>
        <v>Link</v>
      </c>
    </row>
    <row r="71" spans="1:10" ht="65.25" customHeight="1" x14ac:dyDescent="0.25">
      <c r="A71" s="16">
        <v>1518668</v>
      </c>
      <c r="B71" s="17" t="s">
        <v>23</v>
      </c>
      <c r="C71" s="16" t="s">
        <v>22</v>
      </c>
      <c r="D71" s="16" t="s">
        <v>469</v>
      </c>
      <c r="E71" s="17" t="s">
        <v>470</v>
      </c>
      <c r="F71" s="16" t="s">
        <v>471</v>
      </c>
      <c r="G71" s="18">
        <v>90</v>
      </c>
      <c r="H71" s="18">
        <f t="shared" si="2"/>
        <v>90</v>
      </c>
      <c r="I71" s="23" t="str">
        <f>HYPERLINK(CONCATENATE("http://www.mercadopublico.cl/TiendaFicha/Ficha?idProducto=",Tabla3[[#This Row],[ID]]))</f>
        <v>http://www.mercadopublico.cl/TiendaFicha/Ficha?idProducto=1518668</v>
      </c>
      <c r="J71" s="23" t="str">
        <f>HYPERLINK(Tabla3[[#This Row],[Link1]],"Link")</f>
        <v>Link</v>
      </c>
    </row>
    <row r="72" spans="1:10" ht="65.25" customHeight="1" x14ac:dyDescent="0.25">
      <c r="A72" s="16">
        <v>1375633</v>
      </c>
      <c r="B72" s="17" t="s">
        <v>23</v>
      </c>
      <c r="C72" s="16" t="s">
        <v>22</v>
      </c>
      <c r="D72" s="16" t="s">
        <v>688</v>
      </c>
      <c r="E72" s="17" t="s">
        <v>689</v>
      </c>
      <c r="F72" s="16"/>
      <c r="G72" s="18">
        <v>72.22</v>
      </c>
      <c r="H72" s="18">
        <f t="shared" si="2"/>
        <v>72.22</v>
      </c>
      <c r="I72" s="23" t="str">
        <f>HYPERLINK(CONCATENATE("http://www.mercadopublico.cl/TiendaFicha/Ficha?idProducto=",Tabla3[[#This Row],[ID]]))</f>
        <v>http://www.mercadopublico.cl/TiendaFicha/Ficha?idProducto=1375633</v>
      </c>
      <c r="J72" s="23" t="str">
        <f>HYPERLINK(Tabla3[[#This Row],[Link1]],"Link")</f>
        <v>Link</v>
      </c>
    </row>
    <row r="73" spans="1:10" ht="65.25" customHeight="1" x14ac:dyDescent="0.25">
      <c r="A73" s="16">
        <v>1375638</v>
      </c>
      <c r="B73" s="17" t="s">
        <v>23</v>
      </c>
      <c r="C73" s="16" t="s">
        <v>22</v>
      </c>
      <c r="D73" s="16" t="s">
        <v>296</v>
      </c>
      <c r="E73" s="17" t="s">
        <v>297</v>
      </c>
      <c r="F73" s="16" t="s">
        <v>298</v>
      </c>
      <c r="G73" s="18">
        <v>45</v>
      </c>
      <c r="H73" s="18">
        <f t="shared" si="2"/>
        <v>45</v>
      </c>
      <c r="I73" s="23" t="str">
        <f>HYPERLINK(CONCATENATE("http://www.mercadopublico.cl/TiendaFicha/Ficha?idProducto=",Tabla3[[#This Row],[ID]]))</f>
        <v>http://www.mercadopublico.cl/TiendaFicha/Ficha?idProducto=1375638</v>
      </c>
      <c r="J73" s="23" t="str">
        <f>HYPERLINK(Tabla3[[#This Row],[Link1]],"Link")</f>
        <v>Link</v>
      </c>
    </row>
    <row r="74" spans="1:10" ht="65.25" customHeight="1" x14ac:dyDescent="0.25">
      <c r="A74" s="16">
        <v>1381227</v>
      </c>
      <c r="B74" s="17" t="s">
        <v>23</v>
      </c>
      <c r="C74" s="16" t="s">
        <v>22</v>
      </c>
      <c r="D74" s="16" t="s">
        <v>690</v>
      </c>
      <c r="E74" s="17" t="s">
        <v>691</v>
      </c>
      <c r="F74" s="16"/>
      <c r="G74" s="18">
        <v>77.78</v>
      </c>
      <c r="H74" s="18">
        <f t="shared" si="2"/>
        <v>77.78</v>
      </c>
      <c r="I74" s="23" t="str">
        <f>HYPERLINK(CONCATENATE("http://www.mercadopublico.cl/TiendaFicha/Ficha?idProducto=",Tabla3[[#This Row],[ID]]))</f>
        <v>http://www.mercadopublico.cl/TiendaFicha/Ficha?idProducto=1381227</v>
      </c>
      <c r="J74" s="23" t="str">
        <f>HYPERLINK(Tabla3[[#This Row],[Link1]],"Link")</f>
        <v>Link</v>
      </c>
    </row>
    <row r="75" spans="1:10" ht="65.25" customHeight="1" x14ac:dyDescent="0.25">
      <c r="A75" s="16">
        <v>1390403</v>
      </c>
      <c r="B75" s="17" t="s">
        <v>23</v>
      </c>
      <c r="C75" s="16" t="s">
        <v>22</v>
      </c>
      <c r="D75" s="16" t="s">
        <v>466</v>
      </c>
      <c r="E75" s="17" t="s">
        <v>467</v>
      </c>
      <c r="F75" s="16" t="s">
        <v>468</v>
      </c>
      <c r="G75" s="18">
        <v>43.33</v>
      </c>
      <c r="H75" s="18">
        <f t="shared" si="2"/>
        <v>43.33</v>
      </c>
      <c r="I75" s="23" t="str">
        <f>HYPERLINK(CONCATENATE("http://www.mercadopublico.cl/TiendaFicha/Ficha?idProducto=",Tabla3[[#This Row],[ID]]))</f>
        <v>http://www.mercadopublico.cl/TiendaFicha/Ficha?idProducto=1390403</v>
      </c>
      <c r="J75" s="23" t="str">
        <f>HYPERLINK(Tabla3[[#This Row],[Link1]],"Link")</f>
        <v>Link</v>
      </c>
    </row>
    <row r="76" spans="1:10" ht="65.25" customHeight="1" x14ac:dyDescent="0.25">
      <c r="A76" s="16">
        <v>1546884</v>
      </c>
      <c r="B76" s="17" t="s">
        <v>26</v>
      </c>
      <c r="C76" s="16" t="s">
        <v>22</v>
      </c>
      <c r="D76" s="16" t="s">
        <v>692</v>
      </c>
      <c r="E76" s="17" t="s">
        <v>693</v>
      </c>
      <c r="F76" s="16"/>
      <c r="G76" s="18">
        <v>8.5</v>
      </c>
      <c r="H76" s="18">
        <f t="shared" si="2"/>
        <v>8.5</v>
      </c>
      <c r="I76" s="23" t="str">
        <f>HYPERLINK(CONCATENATE("http://www.mercadopublico.cl/TiendaFicha/Ficha?idProducto=",Tabla3[[#This Row],[ID]]))</f>
        <v>http://www.mercadopublico.cl/TiendaFicha/Ficha?idProducto=1546884</v>
      </c>
      <c r="J76" s="23" t="str">
        <f>HYPERLINK(Tabla3[[#This Row],[Link1]],"Link")</f>
        <v>Link</v>
      </c>
    </row>
    <row r="77" spans="1:10" ht="65.25" customHeight="1" x14ac:dyDescent="0.25">
      <c r="A77" s="16">
        <v>1387689</v>
      </c>
      <c r="B77" s="17" t="s">
        <v>26</v>
      </c>
      <c r="C77" s="16" t="s">
        <v>22</v>
      </c>
      <c r="D77" s="16" t="s">
        <v>694</v>
      </c>
      <c r="E77" s="17" t="s">
        <v>695</v>
      </c>
      <c r="F77" s="16"/>
      <c r="G77" s="18">
        <v>19.96</v>
      </c>
      <c r="H77" s="18">
        <f t="shared" si="2"/>
        <v>19.96</v>
      </c>
      <c r="I77" s="23" t="str">
        <f>HYPERLINK(CONCATENATE("http://www.mercadopublico.cl/TiendaFicha/Ficha?idProducto=",Tabla3[[#This Row],[ID]]))</f>
        <v>http://www.mercadopublico.cl/TiendaFicha/Ficha?idProducto=1387689</v>
      </c>
      <c r="J77" s="23" t="str">
        <f>HYPERLINK(Tabla3[[#This Row],[Link1]],"Link")</f>
        <v>Link</v>
      </c>
    </row>
    <row r="78" spans="1:10" ht="65.25" customHeight="1" x14ac:dyDescent="0.25">
      <c r="A78" s="16">
        <v>1387706</v>
      </c>
      <c r="B78" s="17" t="s">
        <v>26</v>
      </c>
      <c r="C78" s="16" t="s">
        <v>22</v>
      </c>
      <c r="D78" s="16" t="s">
        <v>483</v>
      </c>
      <c r="E78" s="17" t="s">
        <v>484</v>
      </c>
      <c r="F78" s="16" t="s">
        <v>475</v>
      </c>
      <c r="G78" s="18">
        <v>14.44</v>
      </c>
      <c r="H78" s="18">
        <f t="shared" si="2"/>
        <v>14.44</v>
      </c>
      <c r="I78" s="23" t="str">
        <f>HYPERLINK(CONCATENATE("http://www.mercadopublico.cl/TiendaFicha/Ficha?idProducto=",Tabla3[[#This Row],[ID]]))</f>
        <v>http://www.mercadopublico.cl/TiendaFicha/Ficha?idProducto=1387706</v>
      </c>
      <c r="J78" s="23" t="str">
        <f>HYPERLINK(Tabla3[[#This Row],[Link1]],"Link")</f>
        <v>Link</v>
      </c>
    </row>
    <row r="79" spans="1:10" ht="65.25" customHeight="1" x14ac:dyDescent="0.25">
      <c r="A79" s="16">
        <v>1388777</v>
      </c>
      <c r="B79" s="17" t="s">
        <v>26</v>
      </c>
      <c r="C79" s="16" t="s">
        <v>22</v>
      </c>
      <c r="D79" s="16" t="s">
        <v>696</v>
      </c>
      <c r="E79" s="17" t="s">
        <v>697</v>
      </c>
      <c r="F79" s="16"/>
      <c r="G79" s="18">
        <v>1077.78</v>
      </c>
      <c r="H79" s="18">
        <f t="shared" si="2"/>
        <v>1077.78</v>
      </c>
      <c r="I79" s="23" t="str">
        <f>HYPERLINK(CONCATENATE("http://www.mercadopublico.cl/TiendaFicha/Ficha?idProducto=",Tabla3[[#This Row],[ID]]))</f>
        <v>http://www.mercadopublico.cl/TiendaFicha/Ficha?idProducto=1388777</v>
      </c>
      <c r="J79" s="23" t="str">
        <f>HYPERLINK(Tabla3[[#This Row],[Link1]],"Link")</f>
        <v>Link</v>
      </c>
    </row>
    <row r="80" spans="1:10" ht="65.25" customHeight="1" x14ac:dyDescent="0.25">
      <c r="A80" s="16">
        <v>1388778</v>
      </c>
      <c r="B80" s="17" t="s">
        <v>26</v>
      </c>
      <c r="C80" s="16" t="s">
        <v>22</v>
      </c>
      <c r="D80" s="16" t="s">
        <v>219</v>
      </c>
      <c r="E80" s="17" t="s">
        <v>286</v>
      </c>
      <c r="F80" s="16" t="s">
        <v>123</v>
      </c>
      <c r="G80" s="18">
        <v>364</v>
      </c>
      <c r="H80" s="18">
        <f t="shared" si="2"/>
        <v>364</v>
      </c>
      <c r="I80" s="23" t="str">
        <f>HYPERLINK(CONCATENATE("http://www.mercadopublico.cl/TiendaFicha/Ficha?idProducto=",Tabla3[[#This Row],[ID]]))</f>
        <v>http://www.mercadopublico.cl/TiendaFicha/Ficha?idProducto=1388778</v>
      </c>
      <c r="J80" s="23" t="str">
        <f>HYPERLINK(Tabla3[[#This Row],[Link1]],"Link")</f>
        <v>Link</v>
      </c>
    </row>
    <row r="81" spans="1:10" ht="65.25" customHeight="1" x14ac:dyDescent="0.25">
      <c r="A81" s="16">
        <v>1388781</v>
      </c>
      <c r="B81" s="17" t="s">
        <v>26</v>
      </c>
      <c r="C81" s="16" t="s">
        <v>22</v>
      </c>
      <c r="D81" s="16" t="s">
        <v>220</v>
      </c>
      <c r="E81" s="17" t="s">
        <v>287</v>
      </c>
      <c r="F81" s="16" t="s">
        <v>124</v>
      </c>
      <c r="G81" s="18">
        <v>65</v>
      </c>
      <c r="H81" s="18">
        <f t="shared" si="2"/>
        <v>65</v>
      </c>
      <c r="I81" s="23" t="str">
        <f>HYPERLINK(CONCATENATE("http://www.mercadopublico.cl/TiendaFicha/Ficha?idProducto=",Tabla3[[#This Row],[ID]]))</f>
        <v>http://www.mercadopublico.cl/TiendaFicha/Ficha?idProducto=1388781</v>
      </c>
      <c r="J81" s="23" t="str">
        <f>HYPERLINK(Tabla3[[#This Row],[Link1]],"Link")</f>
        <v>Link</v>
      </c>
    </row>
    <row r="82" spans="1:10" ht="65.25" customHeight="1" x14ac:dyDescent="0.25">
      <c r="A82" s="16">
        <v>1527684</v>
      </c>
      <c r="B82" s="17" t="s">
        <v>17</v>
      </c>
      <c r="C82" s="16" t="s">
        <v>288</v>
      </c>
      <c r="D82" s="16" t="s">
        <v>698</v>
      </c>
      <c r="E82" s="17" t="s">
        <v>699</v>
      </c>
      <c r="F82" s="16"/>
      <c r="G82" s="18">
        <v>12.22</v>
      </c>
      <c r="H82" s="18">
        <f t="shared" si="2"/>
        <v>12.22</v>
      </c>
      <c r="I82" s="23" t="str">
        <f>HYPERLINK(CONCATENATE("http://www.mercadopublico.cl/TiendaFicha/Ficha?idProducto=",Tabla3[[#This Row],[ID]]))</f>
        <v>http://www.mercadopublico.cl/TiendaFicha/Ficha?idProducto=1527684</v>
      </c>
      <c r="J82" s="23" t="str">
        <f>HYPERLINK(Tabla3[[#This Row],[Link1]],"Link")</f>
        <v>Link</v>
      </c>
    </row>
    <row r="83" spans="1:10" ht="65.25" customHeight="1" x14ac:dyDescent="0.25">
      <c r="A83" s="16">
        <v>1527696</v>
      </c>
      <c r="B83" s="17" t="s">
        <v>17</v>
      </c>
      <c r="C83" s="16" t="s">
        <v>288</v>
      </c>
      <c r="D83" s="16" t="s">
        <v>411</v>
      </c>
      <c r="E83" s="17" t="s">
        <v>412</v>
      </c>
      <c r="F83" s="16" t="s">
        <v>413</v>
      </c>
      <c r="G83" s="18">
        <v>17</v>
      </c>
      <c r="H83" s="18">
        <f t="shared" si="2"/>
        <v>17</v>
      </c>
      <c r="I83" s="23" t="str">
        <f>HYPERLINK(CONCATENATE("http://www.mercadopublico.cl/TiendaFicha/Ficha?idProducto=",Tabla3[[#This Row],[ID]]))</f>
        <v>http://www.mercadopublico.cl/TiendaFicha/Ficha?idProducto=1527696</v>
      </c>
      <c r="J83" s="23" t="str">
        <f>HYPERLINK(Tabla3[[#This Row],[Link1]],"Link")</f>
        <v>Link</v>
      </c>
    </row>
    <row r="84" spans="1:10" ht="65.25" customHeight="1" x14ac:dyDescent="0.25">
      <c r="A84" s="16">
        <v>1551284</v>
      </c>
      <c r="B84" s="17" t="s">
        <v>18</v>
      </c>
      <c r="C84" s="16" t="s">
        <v>167</v>
      </c>
      <c r="D84" s="16" t="s">
        <v>360</v>
      </c>
      <c r="E84" s="17" t="s">
        <v>361</v>
      </c>
      <c r="F84" s="16" t="s">
        <v>369</v>
      </c>
      <c r="G84" s="18">
        <v>83.41</v>
      </c>
      <c r="H84" s="18">
        <f t="shared" si="2"/>
        <v>83.41</v>
      </c>
      <c r="I84" s="23" t="str">
        <f>HYPERLINK(CONCATENATE("http://www.mercadopublico.cl/TiendaFicha/Ficha?idProducto=",Tabla3[[#This Row],[ID]]))</f>
        <v>http://www.mercadopublico.cl/TiendaFicha/Ficha?idProducto=1551284</v>
      </c>
      <c r="J84" s="23" t="str">
        <f>HYPERLINK(Tabla3[[#This Row],[Link1]],"Link")</f>
        <v>Link</v>
      </c>
    </row>
    <row r="85" spans="1:10" ht="65.25" customHeight="1" x14ac:dyDescent="0.25">
      <c r="A85" s="16">
        <v>1551286</v>
      </c>
      <c r="B85" s="17" t="s">
        <v>18</v>
      </c>
      <c r="C85" s="16" t="s">
        <v>167</v>
      </c>
      <c r="D85" s="16" t="s">
        <v>362</v>
      </c>
      <c r="E85" s="17" t="s">
        <v>363</v>
      </c>
      <c r="F85" s="16" t="s">
        <v>370</v>
      </c>
      <c r="G85" s="18">
        <v>74.64</v>
      </c>
      <c r="H85" s="18">
        <f t="shared" si="2"/>
        <v>74.64</v>
      </c>
      <c r="I85" s="23" t="str">
        <f>HYPERLINK(CONCATENATE("http://www.mercadopublico.cl/TiendaFicha/Ficha?idProducto=",Tabla3[[#This Row],[ID]]))</f>
        <v>http://www.mercadopublico.cl/TiendaFicha/Ficha?idProducto=1551286</v>
      </c>
      <c r="J85" s="23" t="str">
        <f>HYPERLINK(Tabla3[[#This Row],[Link1]],"Link")</f>
        <v>Link</v>
      </c>
    </row>
    <row r="86" spans="1:10" ht="65.25" customHeight="1" x14ac:dyDescent="0.25">
      <c r="A86" s="16">
        <v>1551299</v>
      </c>
      <c r="B86" s="17" t="s">
        <v>33</v>
      </c>
      <c r="C86" s="16" t="s">
        <v>167</v>
      </c>
      <c r="D86" s="16" t="s">
        <v>364</v>
      </c>
      <c r="E86" s="17" t="s">
        <v>365</v>
      </c>
      <c r="F86" s="16" t="s">
        <v>377</v>
      </c>
      <c r="G86" s="18">
        <v>116.65</v>
      </c>
      <c r="H86" s="18">
        <f t="shared" si="2"/>
        <v>116.65</v>
      </c>
      <c r="I86" s="23" t="str">
        <f>HYPERLINK(CONCATENATE("http://www.mercadopublico.cl/TiendaFicha/Ficha?idProducto=",Tabla3[[#This Row],[ID]]))</f>
        <v>http://www.mercadopublico.cl/TiendaFicha/Ficha?idProducto=1551299</v>
      </c>
      <c r="J86" s="23" t="str">
        <f>HYPERLINK(Tabla3[[#This Row],[Link1]],"Link")</f>
        <v>Link</v>
      </c>
    </row>
    <row r="87" spans="1:10" ht="65.25" customHeight="1" x14ac:dyDescent="0.25">
      <c r="A87" s="16">
        <v>1551300</v>
      </c>
      <c r="B87" s="17" t="s">
        <v>33</v>
      </c>
      <c r="C87" s="16" t="s">
        <v>167</v>
      </c>
      <c r="D87" s="16" t="s">
        <v>366</v>
      </c>
      <c r="E87" s="17" t="s">
        <v>367</v>
      </c>
      <c r="F87" s="16" t="s">
        <v>378</v>
      </c>
      <c r="G87" s="18">
        <v>63.32</v>
      </c>
      <c r="H87" s="18">
        <f t="shared" si="2"/>
        <v>63.32</v>
      </c>
      <c r="I87" s="23" t="str">
        <f>HYPERLINK(CONCATENATE("http://www.mercadopublico.cl/TiendaFicha/Ficha?idProducto=",Tabla3[[#This Row],[ID]]))</f>
        <v>http://www.mercadopublico.cl/TiendaFicha/Ficha?idProducto=1551300</v>
      </c>
      <c r="J87" s="23" t="str">
        <f>HYPERLINK(Tabla3[[#This Row],[Link1]],"Link")</f>
        <v>Link</v>
      </c>
    </row>
    <row r="88" spans="1:10" ht="65.25" customHeight="1" x14ac:dyDescent="0.25">
      <c r="A88" s="16">
        <v>1073271</v>
      </c>
      <c r="B88" s="17" t="s">
        <v>12</v>
      </c>
      <c r="C88" s="16" t="s">
        <v>13</v>
      </c>
      <c r="D88" s="16" t="s">
        <v>700</v>
      </c>
      <c r="E88" s="17" t="s">
        <v>701</v>
      </c>
      <c r="F88" s="16"/>
      <c r="G88" s="18">
        <v>52.5</v>
      </c>
      <c r="H88" s="18">
        <f t="shared" si="2"/>
        <v>52.5</v>
      </c>
      <c r="I88" s="23" t="str">
        <f>HYPERLINK(CONCATENATE("http://www.mercadopublico.cl/TiendaFicha/Ficha?idProducto=",Tabla3[[#This Row],[ID]]))</f>
        <v>http://www.mercadopublico.cl/TiendaFicha/Ficha?idProducto=1073271</v>
      </c>
      <c r="J88" s="23" t="str">
        <f>HYPERLINK(Tabla3[[#This Row],[Link1]],"Link")</f>
        <v>Link</v>
      </c>
    </row>
    <row r="89" spans="1:10" ht="65.25" customHeight="1" x14ac:dyDescent="0.25">
      <c r="A89" s="16">
        <v>1073273</v>
      </c>
      <c r="B89" s="17" t="s">
        <v>12</v>
      </c>
      <c r="C89" s="16" t="s">
        <v>13</v>
      </c>
      <c r="D89" s="16" t="s">
        <v>485</v>
      </c>
      <c r="E89" s="17" t="s">
        <v>486</v>
      </c>
      <c r="F89" s="16" t="s">
        <v>475</v>
      </c>
      <c r="G89" s="18">
        <v>66.5</v>
      </c>
      <c r="H89" s="18">
        <f t="shared" si="2"/>
        <v>66.5</v>
      </c>
      <c r="I89" s="23" t="str">
        <f>HYPERLINK(CONCATENATE("http://www.mercadopublico.cl/TiendaFicha/Ficha?idProducto=",Tabla3[[#This Row],[ID]]))</f>
        <v>http://www.mercadopublico.cl/TiendaFicha/Ficha?idProducto=1073273</v>
      </c>
      <c r="J89" s="23" t="str">
        <f>HYPERLINK(Tabla3[[#This Row],[Link1]],"Link")</f>
        <v>Link</v>
      </c>
    </row>
  </sheetData>
  <sheetProtection algorithmName="SHA-512" hashValue="eoqhuaDTAai3wP40s/ewsYtXsYUb5C7N1slGNJdOm3RmzT7FT+UGhpmFTfI/33vU6upZWms2wxn+YG1kit/xSQ==" saltValue="n8L7DPBlNZrAE/AmH+3dBg==" spinCount="100000" sheet="1" objects="1" scenarios="1"/>
  <dataConsolidate function="count"/>
  <conditionalFormatting sqref="A1:A1048576">
    <cfRule type="duplicateValues" dxfId="59" priority="205"/>
  </conditionalFormatting>
  <conditionalFormatting sqref="A1:A1048576">
    <cfRule type="duplicateValues" dxfId="58" priority="208"/>
    <cfRule type="duplicateValues" dxfId="57" priority="209"/>
    <cfRule type="duplicateValues" dxfId="56" priority="210"/>
  </conditionalFormatting>
  <printOptions horizontalCentered="1"/>
  <pageMargins left="0.25" right="0.25" top="0.75" bottom="0.75" header="0.3" footer="0.3"/>
  <pageSetup paperSize="119" scale="62"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90" zoomScaleNormal="90" workbookViewId="0">
      <pane ySplit="2" topLeftCell="A3" activePane="bottomLeft" state="frozen"/>
      <selection pane="bottomLeft" sqref="A1:XFD1048576"/>
    </sheetView>
  </sheetViews>
  <sheetFormatPr baseColWidth="10" defaultColWidth="9.42578125" defaultRowHeight="65.25" customHeight="1" x14ac:dyDescent="0.25"/>
  <cols>
    <col min="1" max="1" width="8.7109375" style="1" customWidth="1"/>
    <col min="2" max="2" width="13.140625" style="2" customWidth="1"/>
    <col min="3" max="3" width="13.5703125" style="1" customWidth="1"/>
    <col min="4" max="4" width="35.7109375" style="1" customWidth="1"/>
    <col min="5" max="5" width="89.7109375" style="2" customWidth="1"/>
    <col min="6" max="6" width="14.7109375" style="1" customWidth="1"/>
    <col min="7" max="7" width="13.85546875" style="3" hidden="1" customWidth="1"/>
    <col min="8" max="8" width="13.85546875" style="3" customWidth="1"/>
    <col min="9" max="9" width="17.42578125" style="2" hidden="1" customWidth="1"/>
    <col min="10" max="10" width="17.140625" style="1" customWidth="1"/>
    <col min="11" max="16384" width="9.42578125" style="1"/>
  </cols>
  <sheetData>
    <row r="1" spans="1:10" ht="121.5" customHeight="1" x14ac:dyDescent="0.25"/>
    <row r="2" spans="1:10" ht="12.75" x14ac:dyDescent="0.25">
      <c r="A2" s="12" t="s">
        <v>1</v>
      </c>
      <c r="B2" s="13" t="s">
        <v>81</v>
      </c>
      <c r="C2" s="12" t="s">
        <v>2</v>
      </c>
      <c r="D2" s="12" t="s">
        <v>82</v>
      </c>
      <c r="E2" s="13" t="s">
        <v>83</v>
      </c>
      <c r="F2" s="12" t="s">
        <v>84</v>
      </c>
      <c r="G2" s="14" t="s">
        <v>396</v>
      </c>
      <c r="H2" s="14" t="s">
        <v>0</v>
      </c>
      <c r="I2" s="13" t="s">
        <v>164</v>
      </c>
      <c r="J2" s="12" t="s">
        <v>97</v>
      </c>
    </row>
    <row r="3" spans="1:10" ht="65.25" customHeight="1" x14ac:dyDescent="0.25">
      <c r="A3" s="19">
        <v>1538057</v>
      </c>
      <c r="B3" s="17" t="s">
        <v>35</v>
      </c>
      <c r="C3" s="16" t="s">
        <v>13</v>
      </c>
      <c r="D3" s="16" t="s">
        <v>488</v>
      </c>
      <c r="E3" s="17" t="s">
        <v>489</v>
      </c>
      <c r="F3" s="16" t="s">
        <v>475</v>
      </c>
      <c r="G3" s="18">
        <v>186</v>
      </c>
      <c r="H3" s="18">
        <f t="shared" ref="H3:H42" si="0">IF(G3&gt;=40001,G3-(G3*1.5%),IF(G3&gt;=20001,G3-(G3*0.5%),G3))</f>
        <v>186</v>
      </c>
      <c r="I3" s="23" t="str">
        <f>HYPERLINK(CONCATENATE("http://www.mercadopublico.cl/TiendaFicha/Ficha?idProducto=",Tabla5[[#This Row],[ID]]))</f>
        <v>http://www.mercadopublico.cl/TiendaFicha/Ficha?idProducto=1538057</v>
      </c>
      <c r="J3" s="23" t="str">
        <f>HYPERLINK(Tabla5[[#This Row],[Link1]],"Link")</f>
        <v>Link</v>
      </c>
    </row>
    <row r="4" spans="1:10" ht="65.25" customHeight="1" x14ac:dyDescent="0.25">
      <c r="A4" s="19">
        <v>1221710</v>
      </c>
      <c r="B4" s="17" t="s">
        <v>35</v>
      </c>
      <c r="C4" s="16" t="s">
        <v>13</v>
      </c>
      <c r="D4" s="16" t="s">
        <v>43</v>
      </c>
      <c r="E4" s="17" t="s">
        <v>271</v>
      </c>
      <c r="F4" s="16" t="s">
        <v>44</v>
      </c>
      <c r="G4" s="18">
        <v>830.8</v>
      </c>
      <c r="H4" s="18">
        <f t="shared" si="0"/>
        <v>830.8</v>
      </c>
      <c r="I4" s="23" t="str">
        <f>HYPERLINK(CONCATENATE("http://www.mercadopublico.cl/TiendaFicha/Ficha?idProducto=",Tabla5[[#This Row],[ID]]))</f>
        <v>http://www.mercadopublico.cl/TiendaFicha/Ficha?idProducto=1221710</v>
      </c>
      <c r="J4" s="23" t="str">
        <f>HYPERLINK(Tabla5[[#This Row],[Link1]],"Link")</f>
        <v>Link</v>
      </c>
    </row>
    <row r="5" spans="1:10" ht="65.25" customHeight="1" x14ac:dyDescent="0.25">
      <c r="A5" s="19">
        <v>1223868</v>
      </c>
      <c r="B5" s="17" t="s">
        <v>35</v>
      </c>
      <c r="C5" s="16" t="s">
        <v>13</v>
      </c>
      <c r="D5" s="16" t="s">
        <v>570</v>
      </c>
      <c r="E5" s="17" t="s">
        <v>571</v>
      </c>
      <c r="F5" s="16"/>
      <c r="G5" s="18">
        <v>65.56</v>
      </c>
      <c r="H5" s="18">
        <f t="shared" si="0"/>
        <v>65.56</v>
      </c>
      <c r="I5" s="23" t="str">
        <f>HYPERLINK(CONCATENATE("http://www.mercadopublico.cl/TiendaFicha/Ficha?idProducto=",Tabla5[[#This Row],[ID]]))</f>
        <v>http://www.mercadopublico.cl/TiendaFicha/Ficha?idProducto=1223868</v>
      </c>
      <c r="J5" s="23" t="str">
        <f>HYPERLINK(Tabla5[[#This Row],[Link1]],"Link")</f>
        <v>Link</v>
      </c>
    </row>
    <row r="6" spans="1:10" ht="65.25" customHeight="1" x14ac:dyDescent="0.25">
      <c r="A6" s="19">
        <v>1246868</v>
      </c>
      <c r="B6" s="17" t="s">
        <v>35</v>
      </c>
      <c r="C6" s="16" t="s">
        <v>13</v>
      </c>
      <c r="D6" s="16" t="s">
        <v>572</v>
      </c>
      <c r="E6" s="17" t="s">
        <v>573</v>
      </c>
      <c r="F6" s="16"/>
      <c r="G6" s="18">
        <v>164.99</v>
      </c>
      <c r="H6" s="18">
        <f t="shared" si="0"/>
        <v>164.99</v>
      </c>
      <c r="I6" s="23" t="str">
        <f>HYPERLINK(CONCATENATE("http://www.mercadopublico.cl/TiendaFicha/Ficha?idProducto=",Tabla5[[#This Row],[ID]]))</f>
        <v>http://www.mercadopublico.cl/TiendaFicha/Ficha?idProducto=1246868</v>
      </c>
      <c r="J6" s="23" t="str">
        <f>HYPERLINK(Tabla5[[#This Row],[Link1]],"Link")</f>
        <v>Link</v>
      </c>
    </row>
    <row r="7" spans="1:10" ht="65.25" customHeight="1" x14ac:dyDescent="0.25">
      <c r="A7" s="19">
        <v>1256152</v>
      </c>
      <c r="B7" s="17" t="s">
        <v>35</v>
      </c>
      <c r="C7" s="16" t="s">
        <v>13</v>
      </c>
      <c r="D7" s="16" t="s">
        <v>574</v>
      </c>
      <c r="E7" s="17" t="s">
        <v>575</v>
      </c>
      <c r="F7" s="16"/>
      <c r="G7" s="18">
        <v>165</v>
      </c>
      <c r="H7" s="18">
        <f t="shared" si="0"/>
        <v>165</v>
      </c>
      <c r="I7" s="23" t="str">
        <f>HYPERLINK(CONCATENATE("http://www.mercadopublico.cl/TiendaFicha/Ficha?idProducto=",Tabla5[[#This Row],[ID]]))</f>
        <v>http://www.mercadopublico.cl/TiendaFicha/Ficha?idProducto=1256152</v>
      </c>
      <c r="J7" s="23" t="str">
        <f>HYPERLINK(Tabla5[[#This Row],[Link1]],"Link")</f>
        <v>Link</v>
      </c>
    </row>
    <row r="8" spans="1:10" ht="65.25" customHeight="1" x14ac:dyDescent="0.25">
      <c r="A8" s="19">
        <v>1136555</v>
      </c>
      <c r="B8" s="17" t="s">
        <v>35</v>
      </c>
      <c r="C8" s="16" t="s">
        <v>13</v>
      </c>
      <c r="D8" s="16" t="s">
        <v>576</v>
      </c>
      <c r="E8" s="17" t="s">
        <v>577</v>
      </c>
      <c r="F8" s="16"/>
      <c r="G8" s="18">
        <v>163</v>
      </c>
      <c r="H8" s="18">
        <f t="shared" si="0"/>
        <v>163</v>
      </c>
      <c r="I8" s="23" t="str">
        <f>HYPERLINK(CONCATENATE("http://www.mercadopublico.cl/TiendaFicha/Ficha?idProducto=",Tabla5[[#This Row],[ID]]))</f>
        <v>http://www.mercadopublico.cl/TiendaFicha/Ficha?idProducto=1136555</v>
      </c>
      <c r="J8" s="23" t="str">
        <f>HYPERLINK(Tabla5[[#This Row],[Link1]],"Link")</f>
        <v>Link</v>
      </c>
    </row>
    <row r="9" spans="1:10" ht="65.25" customHeight="1" x14ac:dyDescent="0.25">
      <c r="A9" s="19">
        <v>1259243</v>
      </c>
      <c r="B9" s="17" t="s">
        <v>35</v>
      </c>
      <c r="C9" s="16" t="s">
        <v>13</v>
      </c>
      <c r="D9" s="16" t="s">
        <v>48</v>
      </c>
      <c r="E9" s="17" t="s">
        <v>272</v>
      </c>
      <c r="F9" s="16" t="s">
        <v>49</v>
      </c>
      <c r="G9" s="18">
        <v>403.33</v>
      </c>
      <c r="H9" s="18">
        <f t="shared" si="0"/>
        <v>403.33</v>
      </c>
      <c r="I9" s="23" t="str">
        <f>HYPERLINK(CONCATENATE("http://www.mercadopublico.cl/TiendaFicha/Ficha?idProducto=",Tabla5[[#This Row],[ID]]))</f>
        <v>http://www.mercadopublico.cl/TiendaFicha/Ficha?idProducto=1259243</v>
      </c>
      <c r="J9" s="23" t="str">
        <f>HYPERLINK(Tabla5[[#This Row],[Link1]],"Link")</f>
        <v>Link</v>
      </c>
    </row>
    <row r="10" spans="1:10" ht="65.25" customHeight="1" x14ac:dyDescent="0.25">
      <c r="A10" s="19">
        <v>1259246</v>
      </c>
      <c r="B10" s="17" t="s">
        <v>35</v>
      </c>
      <c r="C10" s="16" t="s">
        <v>13</v>
      </c>
      <c r="D10" s="16" t="s">
        <v>50</v>
      </c>
      <c r="E10" s="17" t="s">
        <v>273</v>
      </c>
      <c r="F10" s="16" t="s">
        <v>51</v>
      </c>
      <c r="G10" s="18">
        <v>61.8</v>
      </c>
      <c r="H10" s="18">
        <f t="shared" si="0"/>
        <v>61.8</v>
      </c>
      <c r="I10" s="23" t="str">
        <f>HYPERLINK(CONCATENATE("http://www.mercadopublico.cl/TiendaFicha/Ficha?idProducto=",Tabla5[[#This Row],[ID]]))</f>
        <v>http://www.mercadopublico.cl/TiendaFicha/Ficha?idProducto=1259246</v>
      </c>
      <c r="J10" s="23" t="str">
        <f>HYPERLINK(Tabla5[[#This Row],[Link1]],"Link")</f>
        <v>Link</v>
      </c>
    </row>
    <row r="11" spans="1:10" ht="65.25" customHeight="1" x14ac:dyDescent="0.25">
      <c r="A11" s="19">
        <v>1259247</v>
      </c>
      <c r="B11" s="17" t="s">
        <v>35</v>
      </c>
      <c r="C11" s="16" t="s">
        <v>13</v>
      </c>
      <c r="D11" s="16" t="s">
        <v>52</v>
      </c>
      <c r="E11" s="17" t="s">
        <v>274</v>
      </c>
      <c r="F11" s="16" t="s">
        <v>53</v>
      </c>
      <c r="G11" s="18">
        <v>80.42</v>
      </c>
      <c r="H11" s="18">
        <f t="shared" si="0"/>
        <v>80.42</v>
      </c>
      <c r="I11" s="23" t="str">
        <f>HYPERLINK(CONCATENATE("http://www.mercadopublico.cl/TiendaFicha/Ficha?idProducto=",Tabla5[[#This Row],[ID]]))</f>
        <v>http://www.mercadopublico.cl/TiendaFicha/Ficha?idProducto=1259247</v>
      </c>
      <c r="J11" s="23" t="str">
        <f>HYPERLINK(Tabla5[[#This Row],[Link1]],"Link")</f>
        <v>Link</v>
      </c>
    </row>
    <row r="12" spans="1:10" ht="65.25" customHeight="1" x14ac:dyDescent="0.25">
      <c r="A12" s="19">
        <v>1259250</v>
      </c>
      <c r="B12" s="17" t="s">
        <v>35</v>
      </c>
      <c r="C12" s="16" t="s">
        <v>13</v>
      </c>
      <c r="D12" s="16" t="s">
        <v>578</v>
      </c>
      <c r="E12" s="17" t="s">
        <v>579</v>
      </c>
      <c r="F12" s="16"/>
      <c r="G12" s="18">
        <v>186</v>
      </c>
      <c r="H12" s="18">
        <f t="shared" si="0"/>
        <v>186</v>
      </c>
      <c r="I12" s="23" t="str">
        <f>HYPERLINK(CONCATENATE("http://www.mercadopublico.cl/TiendaFicha/Ficha?idProducto=",Tabla5[[#This Row],[ID]]))</f>
        <v>http://www.mercadopublico.cl/TiendaFicha/Ficha?idProducto=1259250</v>
      </c>
      <c r="J12" s="23" t="str">
        <f>HYPERLINK(Tabla5[[#This Row],[Link1]],"Link")</f>
        <v>Link</v>
      </c>
    </row>
    <row r="13" spans="1:10" ht="65.25" customHeight="1" x14ac:dyDescent="0.25">
      <c r="A13" s="19">
        <v>1323437</v>
      </c>
      <c r="B13" s="17" t="s">
        <v>35</v>
      </c>
      <c r="C13" s="16" t="s">
        <v>13</v>
      </c>
      <c r="D13" s="16" t="s">
        <v>502</v>
      </c>
      <c r="E13" s="17" t="s">
        <v>580</v>
      </c>
      <c r="F13" s="16" t="s">
        <v>503</v>
      </c>
      <c r="G13" s="18">
        <v>1100</v>
      </c>
      <c r="H13" s="18">
        <f t="shared" si="0"/>
        <v>1100</v>
      </c>
      <c r="I13" s="23" t="str">
        <f>HYPERLINK(CONCATENATE("http://www.mercadopublico.cl/TiendaFicha/Ficha?idProducto=",Tabla5[[#This Row],[ID]]))</f>
        <v>http://www.mercadopublico.cl/TiendaFicha/Ficha?idProducto=1323437</v>
      </c>
      <c r="J13" s="23" t="str">
        <f>HYPERLINK(Tabla5[[#This Row],[Link1]],"Link")</f>
        <v>Link</v>
      </c>
    </row>
    <row r="14" spans="1:10" ht="65.25" customHeight="1" x14ac:dyDescent="0.25">
      <c r="A14" s="19">
        <v>1323444</v>
      </c>
      <c r="B14" s="17" t="s">
        <v>35</v>
      </c>
      <c r="C14" s="16" t="s">
        <v>13</v>
      </c>
      <c r="D14" s="16" t="s">
        <v>320</v>
      </c>
      <c r="E14" s="17" t="s">
        <v>321</v>
      </c>
      <c r="F14" s="16" t="s">
        <v>322</v>
      </c>
      <c r="G14" s="18">
        <v>290.27999999999997</v>
      </c>
      <c r="H14" s="18">
        <f t="shared" si="0"/>
        <v>290.27999999999997</v>
      </c>
      <c r="I14" s="23" t="str">
        <f>HYPERLINK(CONCATENATE("http://www.mercadopublico.cl/TiendaFicha/Ficha?idProducto=",Tabla5[[#This Row],[ID]]))</f>
        <v>http://www.mercadopublico.cl/TiendaFicha/Ficha?idProducto=1323444</v>
      </c>
      <c r="J14" s="23" t="str">
        <f>HYPERLINK(Tabla5[[#This Row],[Link1]],"Link")</f>
        <v>Link</v>
      </c>
    </row>
    <row r="15" spans="1:10" ht="65.25" customHeight="1" x14ac:dyDescent="0.25">
      <c r="A15" s="19">
        <v>1323462</v>
      </c>
      <c r="B15" s="17" t="s">
        <v>35</v>
      </c>
      <c r="C15" s="16" t="s">
        <v>13</v>
      </c>
      <c r="D15" s="16" t="s">
        <v>323</v>
      </c>
      <c r="E15" s="17" t="s">
        <v>324</v>
      </c>
      <c r="F15" s="16" t="s">
        <v>325</v>
      </c>
      <c r="G15" s="18">
        <v>91</v>
      </c>
      <c r="H15" s="18">
        <f t="shared" si="0"/>
        <v>91</v>
      </c>
      <c r="I15" s="23" t="str">
        <f>HYPERLINK(CONCATENATE("http://www.mercadopublico.cl/TiendaFicha/Ficha?idProducto=",Tabla5[[#This Row],[ID]]))</f>
        <v>http://www.mercadopublico.cl/TiendaFicha/Ficha?idProducto=1323462</v>
      </c>
      <c r="J15" s="23" t="str">
        <f>HYPERLINK(Tabla5[[#This Row],[Link1]],"Link")</f>
        <v>Link</v>
      </c>
    </row>
    <row r="16" spans="1:10" ht="65.25" customHeight="1" x14ac:dyDescent="0.25">
      <c r="A16" s="19">
        <v>1580246</v>
      </c>
      <c r="B16" s="17" t="s">
        <v>35</v>
      </c>
      <c r="C16" s="16" t="s">
        <v>13</v>
      </c>
      <c r="D16" s="16" t="s">
        <v>581</v>
      </c>
      <c r="E16" s="17" t="s">
        <v>582</v>
      </c>
      <c r="F16" s="16"/>
      <c r="G16" s="18">
        <v>337.76</v>
      </c>
      <c r="H16" s="18">
        <f t="shared" si="0"/>
        <v>337.76</v>
      </c>
      <c r="I16" s="23" t="str">
        <f>HYPERLINK(CONCATENATE("http://www.mercadopublico.cl/TiendaFicha/Ficha?idProducto=",Tabla5[[#This Row],[ID]]))</f>
        <v>http://www.mercadopublico.cl/TiendaFicha/Ficha?idProducto=1580246</v>
      </c>
      <c r="J16" s="23" t="str">
        <f>HYPERLINK(Tabla5[[#This Row],[Link1]],"Link")</f>
        <v>Link</v>
      </c>
    </row>
    <row r="17" spans="1:10" ht="65.25" customHeight="1" x14ac:dyDescent="0.25">
      <c r="A17" s="19">
        <v>1580247</v>
      </c>
      <c r="B17" s="17" t="s">
        <v>35</v>
      </c>
      <c r="C17" s="16" t="s">
        <v>13</v>
      </c>
      <c r="D17" s="16" t="s">
        <v>583</v>
      </c>
      <c r="E17" s="17" t="s">
        <v>584</v>
      </c>
      <c r="F17" s="16"/>
      <c r="G17" s="18">
        <v>464.61</v>
      </c>
      <c r="H17" s="18">
        <f t="shared" si="0"/>
        <v>464.61</v>
      </c>
      <c r="I17" s="23" t="str">
        <f>HYPERLINK(CONCATENATE("http://www.mercadopublico.cl/TiendaFicha/Ficha?idProducto=",Tabla5[[#This Row],[ID]]))</f>
        <v>http://www.mercadopublico.cl/TiendaFicha/Ficha?idProducto=1580247</v>
      </c>
      <c r="J17" s="23" t="str">
        <f>HYPERLINK(Tabla5[[#This Row],[Link1]],"Link")</f>
        <v>Link</v>
      </c>
    </row>
    <row r="18" spans="1:10" ht="65.25" customHeight="1" x14ac:dyDescent="0.25">
      <c r="A18" s="19">
        <v>1580248</v>
      </c>
      <c r="B18" s="17" t="s">
        <v>35</v>
      </c>
      <c r="C18" s="16" t="s">
        <v>13</v>
      </c>
      <c r="D18" s="16" t="s">
        <v>437</v>
      </c>
      <c r="E18" s="17" t="s">
        <v>438</v>
      </c>
      <c r="F18" s="16" t="s">
        <v>439</v>
      </c>
      <c r="G18" s="18">
        <v>155</v>
      </c>
      <c r="H18" s="18">
        <f t="shared" si="0"/>
        <v>155</v>
      </c>
      <c r="I18" s="23" t="str">
        <f>HYPERLINK(CONCATENATE("http://www.mercadopublico.cl/TiendaFicha/Ficha?idProducto=",Tabla5[[#This Row],[ID]]))</f>
        <v>http://www.mercadopublico.cl/TiendaFicha/Ficha?idProducto=1580248</v>
      </c>
      <c r="J18" s="23" t="str">
        <f>HYPERLINK(Tabla5[[#This Row],[Link1]],"Link")</f>
        <v>Link</v>
      </c>
    </row>
    <row r="19" spans="1:10" ht="65.25" customHeight="1" x14ac:dyDescent="0.25">
      <c r="A19" s="19">
        <v>1580249</v>
      </c>
      <c r="B19" s="17" t="s">
        <v>35</v>
      </c>
      <c r="C19" s="16" t="s">
        <v>13</v>
      </c>
      <c r="D19" s="16" t="s">
        <v>585</v>
      </c>
      <c r="E19" s="17" t="s">
        <v>586</v>
      </c>
      <c r="F19" s="16"/>
      <c r="G19" s="18">
        <v>62.08</v>
      </c>
      <c r="H19" s="18">
        <f t="shared" si="0"/>
        <v>62.08</v>
      </c>
      <c r="I19" s="23" t="str">
        <f>HYPERLINK(CONCATENATE("http://www.mercadopublico.cl/TiendaFicha/Ficha?idProducto=",Tabla5[[#This Row],[ID]]))</f>
        <v>http://www.mercadopublico.cl/TiendaFicha/Ficha?idProducto=1580249</v>
      </c>
      <c r="J19" s="23" t="str">
        <f>HYPERLINK(Tabla5[[#This Row],[Link1]],"Link")</f>
        <v>Link</v>
      </c>
    </row>
    <row r="20" spans="1:10" ht="65.25" customHeight="1" x14ac:dyDescent="0.25">
      <c r="A20" s="19">
        <v>1587187</v>
      </c>
      <c r="B20" s="17" t="s">
        <v>35</v>
      </c>
      <c r="C20" s="16" t="s">
        <v>13</v>
      </c>
      <c r="D20" s="16" t="s">
        <v>587</v>
      </c>
      <c r="E20" s="17" t="s">
        <v>588</v>
      </c>
      <c r="F20" s="16"/>
      <c r="G20" s="18">
        <v>132.88</v>
      </c>
      <c r="H20" s="18">
        <f t="shared" si="0"/>
        <v>132.88</v>
      </c>
      <c r="I20" s="23" t="str">
        <f>HYPERLINK(CONCATENATE("http://www.mercadopublico.cl/TiendaFicha/Ficha?idProducto=",Tabla5[[#This Row],[ID]]))</f>
        <v>http://www.mercadopublico.cl/TiendaFicha/Ficha?idProducto=1587187</v>
      </c>
      <c r="J20" s="23" t="str">
        <f>HYPERLINK(Tabla5[[#This Row],[Link1]],"Link")</f>
        <v>Link</v>
      </c>
    </row>
    <row r="21" spans="1:10" ht="65.25" customHeight="1" x14ac:dyDescent="0.25">
      <c r="A21" s="19">
        <v>1587189</v>
      </c>
      <c r="B21" s="17" t="s">
        <v>35</v>
      </c>
      <c r="C21" s="16" t="s">
        <v>13</v>
      </c>
      <c r="D21" s="16" t="s">
        <v>589</v>
      </c>
      <c r="E21" s="17" t="s">
        <v>590</v>
      </c>
      <c r="F21" s="16"/>
      <c r="G21" s="18">
        <v>80.27</v>
      </c>
      <c r="H21" s="18">
        <f t="shared" si="0"/>
        <v>80.27</v>
      </c>
      <c r="I21" s="23" t="str">
        <f>HYPERLINK(CONCATENATE("http://www.mercadopublico.cl/TiendaFicha/Ficha?idProducto=",Tabla5[[#This Row],[ID]]))</f>
        <v>http://www.mercadopublico.cl/TiendaFicha/Ficha?idProducto=1587189</v>
      </c>
      <c r="J21" s="23" t="str">
        <f>HYPERLINK(Tabla5[[#This Row],[Link1]],"Link")</f>
        <v>Link</v>
      </c>
    </row>
    <row r="22" spans="1:10" ht="65.25" customHeight="1" x14ac:dyDescent="0.25">
      <c r="A22" s="19">
        <v>1587341</v>
      </c>
      <c r="B22" s="17" t="s">
        <v>35</v>
      </c>
      <c r="C22" s="16" t="s">
        <v>13</v>
      </c>
      <c r="D22" s="16" t="s">
        <v>591</v>
      </c>
      <c r="E22" s="17" t="s">
        <v>592</v>
      </c>
      <c r="F22" s="16"/>
      <c r="G22" s="18">
        <v>722.22</v>
      </c>
      <c r="H22" s="18">
        <f t="shared" si="0"/>
        <v>722.22</v>
      </c>
      <c r="I22" s="23" t="str">
        <f>HYPERLINK(CONCATENATE("http://www.mercadopublico.cl/TiendaFicha/Ficha?idProducto=",Tabla5[[#This Row],[ID]]))</f>
        <v>http://www.mercadopublico.cl/TiendaFicha/Ficha?idProducto=1587341</v>
      </c>
      <c r="J22" s="23" t="str">
        <f>HYPERLINK(Tabla5[[#This Row],[Link1]],"Link")</f>
        <v>Link</v>
      </c>
    </row>
    <row r="23" spans="1:10" ht="65.25" customHeight="1" x14ac:dyDescent="0.25">
      <c r="A23" s="19">
        <v>1587345</v>
      </c>
      <c r="B23" s="17" t="s">
        <v>35</v>
      </c>
      <c r="C23" s="16" t="s">
        <v>13</v>
      </c>
      <c r="D23" s="16" t="s">
        <v>593</v>
      </c>
      <c r="E23" s="17" t="s">
        <v>594</v>
      </c>
      <c r="F23" s="16"/>
      <c r="G23" s="18">
        <v>110</v>
      </c>
      <c r="H23" s="18">
        <f t="shared" si="0"/>
        <v>110</v>
      </c>
      <c r="I23" s="23" t="str">
        <f>HYPERLINK(CONCATENATE("http://www.mercadopublico.cl/TiendaFicha/Ficha?idProducto=",Tabla5[[#This Row],[ID]]))</f>
        <v>http://www.mercadopublico.cl/TiendaFicha/Ficha?idProducto=1587345</v>
      </c>
      <c r="J23" s="23" t="str">
        <f>HYPERLINK(Tabla5[[#This Row],[Link1]],"Link")</f>
        <v>Link</v>
      </c>
    </row>
    <row r="24" spans="1:10" ht="65.25" customHeight="1" x14ac:dyDescent="0.25">
      <c r="A24" s="19">
        <v>1587346</v>
      </c>
      <c r="B24" s="17" t="s">
        <v>35</v>
      </c>
      <c r="C24" s="16" t="s">
        <v>13</v>
      </c>
      <c r="D24" s="16" t="s">
        <v>595</v>
      </c>
      <c r="E24" s="17" t="s">
        <v>596</v>
      </c>
      <c r="F24" s="16"/>
      <c r="G24" s="18">
        <v>342.16</v>
      </c>
      <c r="H24" s="18">
        <f t="shared" si="0"/>
        <v>342.16</v>
      </c>
      <c r="I24" s="23" t="str">
        <f>HYPERLINK(CONCATENATE("http://www.mercadopublico.cl/TiendaFicha/Ficha?idProducto=",Tabla5[[#This Row],[ID]]))</f>
        <v>http://www.mercadopublico.cl/TiendaFicha/Ficha?idProducto=1587346</v>
      </c>
      <c r="J24" s="23" t="str">
        <f>HYPERLINK(Tabla5[[#This Row],[Link1]],"Link")</f>
        <v>Link</v>
      </c>
    </row>
    <row r="25" spans="1:10" ht="65.25" customHeight="1" x14ac:dyDescent="0.25">
      <c r="A25" s="19">
        <v>1274167</v>
      </c>
      <c r="B25" s="17" t="s">
        <v>35</v>
      </c>
      <c r="C25" s="16" t="s">
        <v>13</v>
      </c>
      <c r="D25" s="16" t="s">
        <v>66</v>
      </c>
      <c r="E25" s="17" t="s">
        <v>88</v>
      </c>
      <c r="F25" s="16" t="s">
        <v>67</v>
      </c>
      <c r="G25" s="18">
        <v>105.33</v>
      </c>
      <c r="H25" s="18">
        <f t="shared" si="0"/>
        <v>105.33</v>
      </c>
      <c r="I25" s="23" t="str">
        <f>HYPERLINK(CONCATENATE("http://www.mercadopublico.cl/TiendaFicha/Ficha?idProducto=",Tabla5[[#This Row],[ID]]))</f>
        <v>http://www.mercadopublico.cl/TiendaFicha/Ficha?idProducto=1274167</v>
      </c>
      <c r="J25" s="23" t="str">
        <f>HYPERLINK(Tabla5[[#This Row],[Link1]],"Link")</f>
        <v>Link</v>
      </c>
    </row>
    <row r="26" spans="1:10" ht="65.25" customHeight="1" x14ac:dyDescent="0.25">
      <c r="A26" s="19">
        <v>1269402</v>
      </c>
      <c r="B26" s="17" t="s">
        <v>35</v>
      </c>
      <c r="C26" s="16" t="s">
        <v>13</v>
      </c>
      <c r="D26" s="16" t="s">
        <v>56</v>
      </c>
      <c r="E26" s="17" t="s">
        <v>278</v>
      </c>
      <c r="F26" s="16" t="s">
        <v>57</v>
      </c>
      <c r="G26" s="18">
        <v>67.77</v>
      </c>
      <c r="H26" s="18">
        <f t="shared" si="0"/>
        <v>67.77</v>
      </c>
      <c r="I26" s="23" t="str">
        <f>HYPERLINK(CONCATENATE("http://www.mercadopublico.cl/TiendaFicha/Ficha?idProducto=",Tabla5[[#This Row],[ID]]))</f>
        <v>http://www.mercadopublico.cl/TiendaFicha/Ficha?idProducto=1269402</v>
      </c>
      <c r="J26" s="23" t="str">
        <f>HYPERLINK(Tabla5[[#This Row],[Link1]],"Link")</f>
        <v>Link</v>
      </c>
    </row>
    <row r="27" spans="1:10" ht="65.25" customHeight="1" x14ac:dyDescent="0.25">
      <c r="A27" s="19">
        <v>1269404</v>
      </c>
      <c r="B27" s="17" t="s">
        <v>35</v>
      </c>
      <c r="C27" s="16" t="s">
        <v>13</v>
      </c>
      <c r="D27" s="16" t="s">
        <v>58</v>
      </c>
      <c r="E27" s="17" t="s">
        <v>86</v>
      </c>
      <c r="F27" s="16" t="s">
        <v>59</v>
      </c>
      <c r="G27" s="18">
        <v>458</v>
      </c>
      <c r="H27" s="18">
        <f t="shared" si="0"/>
        <v>458</v>
      </c>
      <c r="I27" s="23" t="str">
        <f>HYPERLINK(CONCATENATE("http://www.mercadopublico.cl/TiendaFicha/Ficha?idProducto=",Tabla5[[#This Row],[ID]]))</f>
        <v>http://www.mercadopublico.cl/TiendaFicha/Ficha?idProducto=1269404</v>
      </c>
      <c r="J27" s="23" t="str">
        <f>HYPERLINK(Tabla5[[#This Row],[Link1]],"Link")</f>
        <v>Link</v>
      </c>
    </row>
    <row r="28" spans="1:10" ht="65.25" customHeight="1" x14ac:dyDescent="0.25">
      <c r="A28" s="19">
        <v>1269798</v>
      </c>
      <c r="B28" s="17" t="s">
        <v>35</v>
      </c>
      <c r="C28" s="16" t="s">
        <v>13</v>
      </c>
      <c r="D28" s="16" t="s">
        <v>597</v>
      </c>
      <c r="E28" s="17" t="s">
        <v>598</v>
      </c>
      <c r="F28" s="16"/>
      <c r="G28" s="18">
        <v>64.44</v>
      </c>
      <c r="H28" s="18">
        <f t="shared" si="0"/>
        <v>64.44</v>
      </c>
      <c r="I28" s="23" t="str">
        <f>HYPERLINK(CONCATENATE("http://www.mercadopublico.cl/TiendaFicha/Ficha?idProducto=",Tabla5[[#This Row],[ID]]))</f>
        <v>http://www.mercadopublico.cl/TiendaFicha/Ficha?idProducto=1269798</v>
      </c>
      <c r="J28" s="23" t="str">
        <f>HYPERLINK(Tabla5[[#This Row],[Link1]],"Link")</f>
        <v>Link</v>
      </c>
    </row>
    <row r="29" spans="1:10" ht="65.25" customHeight="1" x14ac:dyDescent="0.25">
      <c r="A29" s="19">
        <v>1271167</v>
      </c>
      <c r="B29" s="17" t="s">
        <v>35</v>
      </c>
      <c r="C29" s="16" t="s">
        <v>13</v>
      </c>
      <c r="D29" s="16" t="s">
        <v>227</v>
      </c>
      <c r="E29" s="17" t="s">
        <v>277</v>
      </c>
      <c r="F29" s="16" t="s">
        <v>59</v>
      </c>
      <c r="G29" s="18">
        <v>451</v>
      </c>
      <c r="H29" s="18">
        <f t="shared" si="0"/>
        <v>451</v>
      </c>
      <c r="I29" s="23" t="str">
        <f>HYPERLINK(CONCATENATE("http://www.mercadopublico.cl/TiendaFicha/Ficha?idProducto=",Tabla5[[#This Row],[ID]]))</f>
        <v>http://www.mercadopublico.cl/TiendaFicha/Ficha?idProducto=1271167</v>
      </c>
      <c r="J29" s="23" t="str">
        <f>HYPERLINK(Tabla5[[#This Row],[Link1]],"Link")</f>
        <v>Link</v>
      </c>
    </row>
    <row r="30" spans="1:10" ht="65.25" customHeight="1" x14ac:dyDescent="0.25">
      <c r="A30" s="19">
        <v>1271568</v>
      </c>
      <c r="B30" s="17" t="s">
        <v>35</v>
      </c>
      <c r="C30" s="16" t="s">
        <v>13</v>
      </c>
      <c r="D30" s="16" t="s">
        <v>61</v>
      </c>
      <c r="E30" s="17" t="s">
        <v>90</v>
      </c>
      <c r="F30" s="16" t="s">
        <v>106</v>
      </c>
      <c r="G30" s="18">
        <v>237</v>
      </c>
      <c r="H30" s="18">
        <f t="shared" si="0"/>
        <v>237</v>
      </c>
      <c r="I30" s="23" t="str">
        <f>HYPERLINK(CONCATENATE("http://www.mercadopublico.cl/TiendaFicha/Ficha?idProducto=",Tabla5[[#This Row],[ID]]))</f>
        <v>http://www.mercadopublico.cl/TiendaFicha/Ficha?idProducto=1271568</v>
      </c>
      <c r="J30" s="23" t="str">
        <f>HYPERLINK(Tabla5[[#This Row],[Link1]],"Link")</f>
        <v>Link</v>
      </c>
    </row>
    <row r="31" spans="1:10" ht="65.25" customHeight="1" x14ac:dyDescent="0.25">
      <c r="A31" s="19">
        <v>1271569</v>
      </c>
      <c r="B31" s="17" t="s">
        <v>35</v>
      </c>
      <c r="C31" s="16" t="s">
        <v>13</v>
      </c>
      <c r="D31" s="16" t="s">
        <v>62</v>
      </c>
      <c r="E31" s="17" t="s">
        <v>276</v>
      </c>
      <c r="F31" s="16" t="s">
        <v>63</v>
      </c>
      <c r="G31" s="18">
        <v>443</v>
      </c>
      <c r="H31" s="18">
        <f t="shared" si="0"/>
        <v>443</v>
      </c>
      <c r="I31" s="23" t="str">
        <f>HYPERLINK(CONCATENATE("http://www.mercadopublico.cl/TiendaFicha/Ficha?idProducto=",Tabla5[[#This Row],[ID]]))</f>
        <v>http://www.mercadopublico.cl/TiendaFicha/Ficha?idProducto=1271569</v>
      </c>
      <c r="J31" s="23" t="str">
        <f>HYPERLINK(Tabla5[[#This Row],[Link1]],"Link")</f>
        <v>Link</v>
      </c>
    </row>
    <row r="32" spans="1:10" ht="65.25" customHeight="1" x14ac:dyDescent="0.25">
      <c r="A32" s="19">
        <v>1271576</v>
      </c>
      <c r="B32" s="17" t="s">
        <v>35</v>
      </c>
      <c r="C32" s="16" t="s">
        <v>13</v>
      </c>
      <c r="D32" s="16" t="s">
        <v>64</v>
      </c>
      <c r="E32" s="17" t="s">
        <v>89</v>
      </c>
      <c r="F32" s="16" t="s">
        <v>65</v>
      </c>
      <c r="G32" s="18">
        <v>100.55</v>
      </c>
      <c r="H32" s="18">
        <f t="shared" si="0"/>
        <v>100.55</v>
      </c>
      <c r="I32" s="23" t="str">
        <f>HYPERLINK(CONCATENATE("http://www.mercadopublico.cl/TiendaFicha/Ficha?idProducto=",Tabla5[[#This Row],[ID]]))</f>
        <v>http://www.mercadopublico.cl/TiendaFicha/Ficha?idProducto=1271576</v>
      </c>
      <c r="J32" s="23" t="str">
        <f>HYPERLINK(Tabla5[[#This Row],[Link1]],"Link")</f>
        <v>Link</v>
      </c>
    </row>
    <row r="33" spans="1:10" ht="65.25" customHeight="1" x14ac:dyDescent="0.25">
      <c r="A33" s="19">
        <v>1260027</v>
      </c>
      <c r="B33" s="17" t="s">
        <v>35</v>
      </c>
      <c r="C33" s="16" t="s">
        <v>13</v>
      </c>
      <c r="D33" s="16" t="s">
        <v>54</v>
      </c>
      <c r="E33" s="17" t="s">
        <v>275</v>
      </c>
      <c r="F33" s="16" t="s">
        <v>55</v>
      </c>
      <c r="G33" s="18">
        <v>729</v>
      </c>
      <c r="H33" s="18">
        <f t="shared" si="0"/>
        <v>729</v>
      </c>
      <c r="I33" s="23" t="str">
        <f>HYPERLINK(CONCATENATE("http://www.mercadopublico.cl/TiendaFicha/Ficha?idProducto=",Tabla5[[#This Row],[ID]]))</f>
        <v>http://www.mercadopublico.cl/TiendaFicha/Ficha?idProducto=1260027</v>
      </c>
      <c r="J33" s="23" t="str">
        <f>HYPERLINK(Tabla5[[#This Row],[Link1]],"Link")</f>
        <v>Link</v>
      </c>
    </row>
    <row r="34" spans="1:10" ht="65.25" customHeight="1" x14ac:dyDescent="0.25">
      <c r="A34" s="19">
        <v>1362694</v>
      </c>
      <c r="B34" s="17" t="s">
        <v>35</v>
      </c>
      <c r="C34" s="16" t="s">
        <v>13</v>
      </c>
      <c r="D34" s="16" t="s">
        <v>117</v>
      </c>
      <c r="E34" s="17" t="s">
        <v>270</v>
      </c>
      <c r="F34" s="16" t="s">
        <v>118</v>
      </c>
      <c r="G34" s="18">
        <v>7.77</v>
      </c>
      <c r="H34" s="18">
        <f t="shared" si="0"/>
        <v>7.77</v>
      </c>
      <c r="I34" s="23" t="str">
        <f>HYPERLINK(CONCATENATE("http://www.mercadopublico.cl/TiendaFicha/Ficha?idProducto=",Tabla5[[#This Row],[ID]]))</f>
        <v>http://www.mercadopublico.cl/TiendaFicha/Ficha?idProducto=1362694</v>
      </c>
      <c r="J34" s="23" t="str">
        <f>HYPERLINK(Tabla5[[#This Row],[Link1]],"Link")</f>
        <v>Link</v>
      </c>
    </row>
    <row r="35" spans="1:10" ht="65.25" customHeight="1" x14ac:dyDescent="0.25">
      <c r="A35" s="19">
        <v>1393675</v>
      </c>
      <c r="B35" s="17" t="s">
        <v>35</v>
      </c>
      <c r="C35" s="16" t="s">
        <v>13</v>
      </c>
      <c r="D35" s="16" t="s">
        <v>154</v>
      </c>
      <c r="E35" s="17" t="s">
        <v>155</v>
      </c>
      <c r="F35" s="16" t="s">
        <v>195</v>
      </c>
      <c r="G35" s="18">
        <v>630</v>
      </c>
      <c r="H35" s="18">
        <f t="shared" si="0"/>
        <v>630</v>
      </c>
      <c r="I35" s="23" t="str">
        <f>HYPERLINK(CONCATENATE("http://www.mercadopublico.cl/TiendaFicha/Ficha?idProducto=",Tabla5[[#This Row],[ID]]))</f>
        <v>http://www.mercadopublico.cl/TiendaFicha/Ficha?idProducto=1393675</v>
      </c>
      <c r="J35" s="23" t="str">
        <f>HYPERLINK(Tabla5[[#This Row],[Link1]],"Link")</f>
        <v>Link</v>
      </c>
    </row>
    <row r="36" spans="1:10" ht="65.25" customHeight="1" x14ac:dyDescent="0.25">
      <c r="A36" s="19">
        <v>1528546</v>
      </c>
      <c r="B36" s="17" t="s">
        <v>35</v>
      </c>
      <c r="C36" s="16" t="s">
        <v>13</v>
      </c>
      <c r="D36" s="16" t="s">
        <v>399</v>
      </c>
      <c r="E36" s="17" t="s">
        <v>400</v>
      </c>
      <c r="F36" s="16" t="s">
        <v>420</v>
      </c>
      <c r="G36" s="18">
        <v>159.4</v>
      </c>
      <c r="H36" s="18">
        <f t="shared" si="0"/>
        <v>159.4</v>
      </c>
      <c r="I36" s="23" t="str">
        <f>HYPERLINK(CONCATENATE("http://www.mercadopublico.cl/TiendaFicha/Ficha?idProducto=",Tabla5[[#This Row],[ID]]))</f>
        <v>http://www.mercadopublico.cl/TiendaFicha/Ficha?idProducto=1528546</v>
      </c>
      <c r="J36" s="23" t="str">
        <f>HYPERLINK(Tabla5[[#This Row],[Link1]],"Link")</f>
        <v>Link</v>
      </c>
    </row>
    <row r="37" spans="1:10" ht="65.25" customHeight="1" x14ac:dyDescent="0.25">
      <c r="A37" s="19">
        <v>1528567</v>
      </c>
      <c r="B37" s="17" t="s">
        <v>35</v>
      </c>
      <c r="C37" s="16" t="s">
        <v>13</v>
      </c>
      <c r="D37" s="16" t="s">
        <v>397</v>
      </c>
      <c r="E37" s="17" t="s">
        <v>398</v>
      </c>
      <c r="F37" s="16" t="s">
        <v>419</v>
      </c>
      <c r="G37" s="18">
        <v>691</v>
      </c>
      <c r="H37" s="18">
        <f t="shared" si="0"/>
        <v>691</v>
      </c>
      <c r="I37" s="23" t="str">
        <f>HYPERLINK(CONCATENATE("http://www.mercadopublico.cl/TiendaFicha/Ficha?idProducto=",Tabla5[[#This Row],[ID]]))</f>
        <v>http://www.mercadopublico.cl/TiendaFicha/Ficha?idProducto=1528567</v>
      </c>
      <c r="J37" s="23" t="str">
        <f>HYPERLINK(Tabla5[[#This Row],[Link1]],"Link")</f>
        <v>Link</v>
      </c>
    </row>
    <row r="38" spans="1:10" ht="65.25" customHeight="1" x14ac:dyDescent="0.25">
      <c r="A38" s="19">
        <v>1360063</v>
      </c>
      <c r="B38" s="17" t="s">
        <v>35</v>
      </c>
      <c r="C38" s="16" t="s">
        <v>13</v>
      </c>
      <c r="D38" s="16" t="s">
        <v>107</v>
      </c>
      <c r="E38" s="17" t="s">
        <v>108</v>
      </c>
      <c r="F38" s="16" t="s">
        <v>109</v>
      </c>
      <c r="G38" s="18">
        <v>32.22</v>
      </c>
      <c r="H38" s="18">
        <f t="shared" si="0"/>
        <v>32.22</v>
      </c>
      <c r="I38" s="23" t="str">
        <f>HYPERLINK(CONCATENATE("http://www.mercadopublico.cl/TiendaFicha/Ficha?idProducto=",Tabla5[[#This Row],[ID]]))</f>
        <v>http://www.mercadopublico.cl/TiendaFicha/Ficha?idProducto=1360063</v>
      </c>
      <c r="J38" s="23" t="str">
        <f>HYPERLINK(Tabla5[[#This Row],[Link1]],"Link")</f>
        <v>Link</v>
      </c>
    </row>
    <row r="39" spans="1:10" ht="65.25" customHeight="1" x14ac:dyDescent="0.25">
      <c r="A39" s="19">
        <v>1358595</v>
      </c>
      <c r="B39" s="17" t="s">
        <v>35</v>
      </c>
      <c r="C39" s="16" t="s">
        <v>13</v>
      </c>
      <c r="D39" s="16" t="s">
        <v>114</v>
      </c>
      <c r="E39" s="17" t="s">
        <v>115</v>
      </c>
      <c r="F39" s="16" t="s">
        <v>116</v>
      </c>
      <c r="G39" s="18">
        <v>29.34</v>
      </c>
      <c r="H39" s="18">
        <f t="shared" si="0"/>
        <v>29.34</v>
      </c>
      <c r="I39" s="23" t="str">
        <f>HYPERLINK(CONCATENATE("http://www.mercadopublico.cl/TiendaFicha/Ficha?idProducto=",Tabla5[[#This Row],[ID]]))</f>
        <v>http://www.mercadopublico.cl/TiendaFicha/Ficha?idProducto=1358595</v>
      </c>
      <c r="J39" s="23" t="str">
        <f>HYPERLINK(Tabla5[[#This Row],[Link1]],"Link")</f>
        <v>Link</v>
      </c>
    </row>
    <row r="40" spans="1:10" ht="65.25" customHeight="1" x14ac:dyDescent="0.25">
      <c r="A40" s="19">
        <v>1347186</v>
      </c>
      <c r="B40" s="17" t="s">
        <v>35</v>
      </c>
      <c r="C40" s="16" t="s">
        <v>13</v>
      </c>
      <c r="D40" s="16" t="s">
        <v>229</v>
      </c>
      <c r="E40" s="17" t="s">
        <v>279</v>
      </c>
      <c r="F40" s="16" t="s">
        <v>194</v>
      </c>
      <c r="G40" s="18">
        <v>160</v>
      </c>
      <c r="H40" s="18">
        <f t="shared" si="0"/>
        <v>160</v>
      </c>
      <c r="I40" s="23" t="str">
        <f>HYPERLINK(CONCATENATE("http://www.mercadopublico.cl/TiendaFicha/Ficha?idProducto=",Tabla5[[#This Row],[ID]]))</f>
        <v>http://www.mercadopublico.cl/TiendaFicha/Ficha?idProducto=1347186</v>
      </c>
      <c r="J40" s="23" t="str">
        <f>HYPERLINK(Tabla5[[#This Row],[Link1]],"Link")</f>
        <v>Link</v>
      </c>
    </row>
    <row r="41" spans="1:10" ht="65.25" customHeight="1" x14ac:dyDescent="0.25">
      <c r="A41" s="19">
        <v>1353484</v>
      </c>
      <c r="B41" s="17" t="s">
        <v>35</v>
      </c>
      <c r="C41" s="16" t="s">
        <v>13</v>
      </c>
      <c r="D41" s="16" t="s">
        <v>102</v>
      </c>
      <c r="E41" s="17" t="s">
        <v>103</v>
      </c>
      <c r="F41" s="16" t="s">
        <v>104</v>
      </c>
      <c r="G41" s="18">
        <v>126</v>
      </c>
      <c r="H41" s="18">
        <f t="shared" si="0"/>
        <v>126</v>
      </c>
      <c r="I41" s="23" t="str">
        <f>HYPERLINK(CONCATENATE("http://www.mercadopublico.cl/TiendaFicha/Ficha?idProducto=",Tabla5[[#This Row],[ID]]))</f>
        <v>http://www.mercadopublico.cl/TiendaFicha/Ficha?idProducto=1353484</v>
      </c>
      <c r="J41" s="23" t="str">
        <f>HYPERLINK(Tabla5[[#This Row],[Link1]],"Link")</f>
        <v>Link</v>
      </c>
    </row>
    <row r="42" spans="1:10" ht="65.25" customHeight="1" x14ac:dyDescent="0.25">
      <c r="A42" s="19">
        <v>1392723</v>
      </c>
      <c r="B42" s="17" t="s">
        <v>35</v>
      </c>
      <c r="C42" s="16" t="s">
        <v>13</v>
      </c>
      <c r="D42" s="16" t="s">
        <v>231</v>
      </c>
      <c r="E42" s="17" t="s">
        <v>232</v>
      </c>
      <c r="F42" s="16" t="s">
        <v>233</v>
      </c>
      <c r="G42" s="18">
        <v>721.11</v>
      </c>
      <c r="H42" s="18">
        <f t="shared" si="0"/>
        <v>721.11</v>
      </c>
      <c r="I42" s="23" t="str">
        <f>HYPERLINK(CONCATENATE("http://www.mercadopublico.cl/TiendaFicha/Ficha?idProducto=",Tabla5[[#This Row],[ID]]))</f>
        <v>http://www.mercadopublico.cl/TiendaFicha/Ficha?idProducto=1392723</v>
      </c>
      <c r="J42" s="23" t="str">
        <f>HYPERLINK(Tabla5[[#This Row],[Link1]],"Link")</f>
        <v>Link</v>
      </c>
    </row>
    <row r="43" spans="1:10" ht="65.25" customHeight="1" x14ac:dyDescent="0.25">
      <c r="A43" s="19">
        <v>1511807</v>
      </c>
      <c r="B43" s="17" t="s">
        <v>35</v>
      </c>
      <c r="C43" s="16" t="s">
        <v>42</v>
      </c>
      <c r="D43" s="16" t="s">
        <v>440</v>
      </c>
      <c r="E43" s="17" t="s">
        <v>441</v>
      </c>
      <c r="F43" s="16" t="s">
        <v>442</v>
      </c>
      <c r="G43" s="18">
        <v>31.16</v>
      </c>
      <c r="H43" s="18">
        <f t="shared" ref="H43:H46" si="1">IF(G43&gt;=40001,G43-(G43*1.5%),IF(G43&gt;=20001,G43-(G43*0.5%),G43))</f>
        <v>31.16</v>
      </c>
      <c r="I43" s="23" t="str">
        <f>HYPERLINK(CONCATENATE("http://www.mercadopublico.cl/TiendaFicha/Ficha?idProducto=",Tabla5[[#This Row],[ID]]))</f>
        <v>http://www.mercadopublico.cl/TiendaFicha/Ficha?idProducto=1511807</v>
      </c>
      <c r="J43" s="23" t="str">
        <f>HYPERLINK(Tabla5[[#This Row],[Link1]],"Link")</f>
        <v>Link</v>
      </c>
    </row>
    <row r="44" spans="1:10" ht="65.25" customHeight="1" x14ac:dyDescent="0.25">
      <c r="A44" s="19">
        <v>1399581</v>
      </c>
      <c r="B44" s="17" t="s">
        <v>35</v>
      </c>
      <c r="C44" s="16" t="s">
        <v>42</v>
      </c>
      <c r="D44" s="16" t="s">
        <v>443</v>
      </c>
      <c r="E44" s="17" t="s">
        <v>444</v>
      </c>
      <c r="F44" s="16" t="s">
        <v>445</v>
      </c>
      <c r="G44" s="18">
        <v>30.3</v>
      </c>
      <c r="H44" s="18">
        <f t="shared" si="1"/>
        <v>30.3</v>
      </c>
      <c r="I44" s="23" t="str">
        <f>HYPERLINK(CONCATENATE("http://www.mercadopublico.cl/TiendaFicha/Ficha?idProducto=",Tabla5[[#This Row],[ID]]))</f>
        <v>http://www.mercadopublico.cl/TiendaFicha/Ficha?idProducto=1399581</v>
      </c>
      <c r="J44" s="23" t="str">
        <f>HYPERLINK(Tabla5[[#This Row],[Link1]],"Link")</f>
        <v>Link</v>
      </c>
    </row>
    <row r="45" spans="1:10" ht="65.25" customHeight="1" x14ac:dyDescent="0.25">
      <c r="A45" s="19">
        <v>1399589</v>
      </c>
      <c r="B45" s="17" t="s">
        <v>35</v>
      </c>
      <c r="C45" s="16" t="s">
        <v>42</v>
      </c>
      <c r="D45" s="16" t="s">
        <v>446</v>
      </c>
      <c r="E45" s="17" t="s">
        <v>447</v>
      </c>
      <c r="F45" s="16" t="s">
        <v>448</v>
      </c>
      <c r="G45" s="18">
        <v>25.77</v>
      </c>
      <c r="H45" s="18">
        <f t="shared" si="1"/>
        <v>25.77</v>
      </c>
      <c r="I45" s="23" t="str">
        <f>HYPERLINK(CONCATENATE("http://www.mercadopublico.cl/TiendaFicha/Ficha?idProducto=",Tabla5[[#This Row],[ID]]))</f>
        <v>http://www.mercadopublico.cl/TiendaFicha/Ficha?idProducto=1399589</v>
      </c>
      <c r="J45" s="23" t="str">
        <f>HYPERLINK(Tabla5[[#This Row],[Link1]],"Link")</f>
        <v>Link</v>
      </c>
    </row>
    <row r="46" spans="1:10" ht="65.25" customHeight="1" x14ac:dyDescent="0.25">
      <c r="A46" s="19">
        <v>1375249</v>
      </c>
      <c r="B46" s="17" t="s">
        <v>35</v>
      </c>
      <c r="C46" s="16" t="s">
        <v>42</v>
      </c>
      <c r="D46" s="16" t="s">
        <v>119</v>
      </c>
      <c r="E46" s="17" t="s">
        <v>120</v>
      </c>
      <c r="F46" s="16" t="s">
        <v>121</v>
      </c>
      <c r="G46" s="18">
        <v>30.66</v>
      </c>
      <c r="H46" s="18">
        <f t="shared" si="1"/>
        <v>30.66</v>
      </c>
      <c r="I46" s="23" t="str">
        <f>HYPERLINK(CONCATENATE("http://www.mercadopublico.cl/TiendaFicha/Ficha?idProducto=",Tabla5[[#This Row],[ID]]))</f>
        <v>http://www.mercadopublico.cl/TiendaFicha/Ficha?idProducto=1375249</v>
      </c>
      <c r="J46" s="23" t="str">
        <f>HYPERLINK(Tabla5[[#This Row],[Link1]],"Link")</f>
        <v>Link</v>
      </c>
    </row>
    <row r="47" spans="1:10" ht="65.25" customHeight="1" x14ac:dyDescent="0.25">
      <c r="A47" s="19">
        <v>1322469</v>
      </c>
      <c r="B47" s="17" t="s">
        <v>35</v>
      </c>
      <c r="C47" s="16" t="s">
        <v>36</v>
      </c>
      <c r="D47" s="16" t="s">
        <v>228</v>
      </c>
      <c r="E47" s="17" t="s">
        <v>280</v>
      </c>
      <c r="F47" s="16" t="s">
        <v>110</v>
      </c>
      <c r="G47" s="18">
        <v>998.88</v>
      </c>
      <c r="H47" s="18">
        <f t="shared" ref="H47:H50" si="2">IF(G47&gt;=40001,G47-(G47*1.5%),IF(G47&gt;=20001,G47-(G47*0.5%),G47))</f>
        <v>998.88</v>
      </c>
      <c r="I47" s="23" t="str">
        <f>HYPERLINK(CONCATENATE("http://www.mercadopublico.cl/TiendaFicha/Ficha?idProducto=",Tabla5[[#This Row],[ID]]))</f>
        <v>http://www.mercadopublico.cl/TiendaFicha/Ficha?idProducto=1322469</v>
      </c>
      <c r="J47" s="23" t="str">
        <f>HYPERLINK(Tabla5[[#This Row],[Link1]],"Link")</f>
        <v>Link</v>
      </c>
    </row>
    <row r="48" spans="1:10" ht="65.25" customHeight="1" x14ac:dyDescent="0.25">
      <c r="A48" s="19">
        <v>1182662</v>
      </c>
      <c r="B48" s="17" t="s">
        <v>35</v>
      </c>
      <c r="C48" s="16" t="s">
        <v>36</v>
      </c>
      <c r="D48" s="16" t="s">
        <v>38</v>
      </c>
      <c r="E48" s="17" t="s">
        <v>282</v>
      </c>
      <c r="F48" s="16" t="s">
        <v>39</v>
      </c>
      <c r="G48" s="18">
        <v>500</v>
      </c>
      <c r="H48" s="18">
        <f t="shared" si="2"/>
        <v>500</v>
      </c>
      <c r="I48" s="23" t="str">
        <f>HYPERLINK(CONCATENATE("http://www.mercadopublico.cl/TiendaFicha/Ficha?idProducto=",Tabla5[[#This Row],[ID]]))</f>
        <v>http://www.mercadopublico.cl/TiendaFicha/Ficha?idProducto=1182662</v>
      </c>
      <c r="J48" s="23" t="str">
        <f>HYPERLINK(Tabla5[[#This Row],[Link1]],"Link")</f>
        <v>Link</v>
      </c>
    </row>
    <row r="49" spans="1:10" ht="65.25" customHeight="1" x14ac:dyDescent="0.25">
      <c r="A49" s="19">
        <v>1182663</v>
      </c>
      <c r="B49" s="17" t="s">
        <v>35</v>
      </c>
      <c r="C49" s="16" t="s">
        <v>36</v>
      </c>
      <c r="D49" s="16" t="s">
        <v>40</v>
      </c>
      <c r="E49" s="17" t="s">
        <v>283</v>
      </c>
      <c r="F49" s="16" t="s">
        <v>41</v>
      </c>
      <c r="G49" s="18">
        <v>358.9</v>
      </c>
      <c r="H49" s="18">
        <f t="shared" si="2"/>
        <v>358.9</v>
      </c>
      <c r="I49" s="23" t="str">
        <f>HYPERLINK(CONCATENATE("http://www.mercadopublico.cl/TiendaFicha/Ficha?idProducto=",Tabla5[[#This Row],[ID]]))</f>
        <v>http://www.mercadopublico.cl/TiendaFicha/Ficha?idProducto=1182663</v>
      </c>
      <c r="J49" s="23" t="str">
        <f>HYPERLINK(Tabla5[[#This Row],[Link1]],"Link")</f>
        <v>Link</v>
      </c>
    </row>
    <row r="50" spans="1:10" ht="65.25" customHeight="1" x14ac:dyDescent="0.25">
      <c r="A50" s="19">
        <v>1271150</v>
      </c>
      <c r="B50" s="17" t="s">
        <v>35</v>
      </c>
      <c r="C50" s="16" t="s">
        <v>36</v>
      </c>
      <c r="D50" s="16" t="s">
        <v>226</v>
      </c>
      <c r="E50" s="17" t="s">
        <v>281</v>
      </c>
      <c r="F50" s="16" t="s">
        <v>60</v>
      </c>
      <c r="G50" s="18">
        <v>475</v>
      </c>
      <c r="H50" s="18">
        <f t="shared" si="2"/>
        <v>475</v>
      </c>
      <c r="I50" s="23" t="str">
        <f>HYPERLINK(CONCATENATE("http://www.mercadopublico.cl/TiendaFicha/Ficha?idProducto=",Tabla5[[#This Row],[ID]]))</f>
        <v>http://www.mercadopublico.cl/TiendaFicha/Ficha?idProducto=1271150</v>
      </c>
      <c r="J50" s="23" t="str">
        <f>HYPERLINK(Tabla5[[#This Row],[Link1]],"Link")</f>
        <v>Link</v>
      </c>
    </row>
    <row r="51" spans="1:10" ht="65.25" customHeight="1" x14ac:dyDescent="0.25">
      <c r="A51" s="19">
        <v>1402207</v>
      </c>
      <c r="B51" s="17" t="s">
        <v>35</v>
      </c>
      <c r="C51" s="16" t="s">
        <v>169</v>
      </c>
      <c r="D51" s="16" t="s">
        <v>170</v>
      </c>
      <c r="E51" s="17" t="s">
        <v>171</v>
      </c>
      <c r="F51" s="16" t="s">
        <v>200</v>
      </c>
      <c r="G51" s="18">
        <v>436.66</v>
      </c>
      <c r="H51" s="18">
        <f t="shared" ref="H51:H53" si="3">IF(G51&gt;=40001,G51-(G51*1.5%),IF(G51&gt;=20001,G51-(G51*0.5%),G51))</f>
        <v>436.66</v>
      </c>
      <c r="I51" s="23" t="str">
        <f>HYPERLINK(CONCATENATE("http://www.mercadopublico.cl/TiendaFicha/Ficha?idProducto=",Tabla5[[#This Row],[ID]]))</f>
        <v>http://www.mercadopublico.cl/TiendaFicha/Ficha?idProducto=1402207</v>
      </c>
      <c r="J51" s="23" t="str">
        <f>HYPERLINK(Tabla5[[#This Row],[Link1]],"Link")</f>
        <v>Link</v>
      </c>
    </row>
    <row r="52" spans="1:10" ht="65.25" customHeight="1" x14ac:dyDescent="0.25">
      <c r="A52" s="19">
        <v>1402208</v>
      </c>
      <c r="B52" s="17" t="s">
        <v>35</v>
      </c>
      <c r="C52" s="16" t="s">
        <v>169</v>
      </c>
      <c r="D52" s="16" t="s">
        <v>172</v>
      </c>
      <c r="E52" s="17" t="s">
        <v>171</v>
      </c>
      <c r="F52" s="16" t="s">
        <v>198</v>
      </c>
      <c r="G52" s="18">
        <v>877.77</v>
      </c>
      <c r="H52" s="18">
        <f t="shared" si="3"/>
        <v>877.77</v>
      </c>
      <c r="I52" s="23" t="str">
        <f>HYPERLINK(CONCATENATE("http://www.mercadopublico.cl/TiendaFicha/Ficha?idProducto=",Tabla5[[#This Row],[ID]]))</f>
        <v>http://www.mercadopublico.cl/TiendaFicha/Ficha?idProducto=1402208</v>
      </c>
      <c r="J52" s="23" t="str">
        <f>HYPERLINK(Tabla5[[#This Row],[Link1]],"Link")</f>
        <v>Link</v>
      </c>
    </row>
    <row r="53" spans="1:10" ht="65.25" customHeight="1" x14ac:dyDescent="0.25">
      <c r="A53" s="19">
        <v>1402209</v>
      </c>
      <c r="B53" s="17" t="s">
        <v>35</v>
      </c>
      <c r="C53" s="16" t="s">
        <v>169</v>
      </c>
      <c r="D53" s="16" t="s">
        <v>173</v>
      </c>
      <c r="E53" s="17" t="s">
        <v>171</v>
      </c>
      <c r="F53" s="16" t="s">
        <v>199</v>
      </c>
      <c r="G53" s="18">
        <v>1311.11</v>
      </c>
      <c r="H53" s="18">
        <f t="shared" si="3"/>
        <v>1311.11</v>
      </c>
      <c r="I53" s="23" t="str">
        <f>HYPERLINK(CONCATENATE("http://www.mercadopublico.cl/TiendaFicha/Ficha?idProducto=",Tabla5[[#This Row],[ID]]))</f>
        <v>http://www.mercadopublico.cl/TiendaFicha/Ficha?idProducto=1402209</v>
      </c>
      <c r="J53" s="23" t="str">
        <f>HYPERLINK(Tabla5[[#This Row],[Link1]],"Link")</f>
        <v>Link</v>
      </c>
    </row>
    <row r="54" spans="1:10" ht="65.25" customHeight="1" x14ac:dyDescent="0.25">
      <c r="A54" s="19">
        <v>1525018</v>
      </c>
      <c r="B54" s="17" t="s">
        <v>35</v>
      </c>
      <c r="C54" s="16" t="s">
        <v>302</v>
      </c>
      <c r="D54" s="16" t="s">
        <v>344</v>
      </c>
      <c r="E54" s="17" t="s">
        <v>345</v>
      </c>
      <c r="F54" s="16" t="s">
        <v>380</v>
      </c>
      <c r="G54" s="18">
        <v>3950</v>
      </c>
      <c r="H54" s="18">
        <f>IF(G54&gt;=40001,G54-(G54*1.5%),IF(G54&gt;=20001,G54-(G54*0.5%),G54))</f>
        <v>3950</v>
      </c>
      <c r="I54" s="23" t="str">
        <f>HYPERLINK(CONCATENATE("http://www.mercadopublico.cl/TiendaFicha/Ficha?idProducto=",Tabla5[[#This Row],[ID]]))</f>
        <v>http://www.mercadopublico.cl/TiendaFicha/Ficha?idProducto=1525018</v>
      </c>
      <c r="J54" s="23" t="str">
        <f>HYPERLINK(Tabla5[[#This Row],[Link1]],"Link")</f>
        <v>Link</v>
      </c>
    </row>
    <row r="55" spans="1:10" ht="65.25" customHeight="1" x14ac:dyDescent="0.25">
      <c r="A55" s="19">
        <v>1164254</v>
      </c>
      <c r="B55" s="17" t="s">
        <v>35</v>
      </c>
      <c r="C55" s="16" t="s">
        <v>68</v>
      </c>
      <c r="D55" s="16" t="s">
        <v>79</v>
      </c>
      <c r="E55" s="17" t="s">
        <v>95</v>
      </c>
      <c r="F55" s="16" t="s">
        <v>80</v>
      </c>
      <c r="G55" s="18">
        <v>61.11</v>
      </c>
      <c r="H55" s="18">
        <f t="shared" ref="H55:H59" si="4">IF(G55&gt;=40001,G55-(G55*1.5%),IF(G55&gt;=20001,G55-(G55*0.5%),G55))</f>
        <v>61.11</v>
      </c>
      <c r="I55" s="23" t="str">
        <f>HYPERLINK(CONCATENATE("http://www.mercadopublico.cl/TiendaFicha/Ficha?idProducto=",Tabla5[[#This Row],[ID]]))</f>
        <v>http://www.mercadopublico.cl/TiendaFicha/Ficha?idProducto=1164254</v>
      </c>
      <c r="J55" s="23" t="str">
        <f>HYPERLINK(Tabla5[[#This Row],[Link1]],"Link")</f>
        <v>Link</v>
      </c>
    </row>
    <row r="56" spans="1:10" ht="65.25" customHeight="1" x14ac:dyDescent="0.25">
      <c r="A56" s="19">
        <v>1164255</v>
      </c>
      <c r="B56" s="17" t="s">
        <v>35</v>
      </c>
      <c r="C56" s="16" t="s">
        <v>68</v>
      </c>
      <c r="D56" s="16" t="s">
        <v>77</v>
      </c>
      <c r="E56" s="17" t="s">
        <v>94</v>
      </c>
      <c r="F56" s="16" t="s">
        <v>78</v>
      </c>
      <c r="G56" s="18">
        <v>33222</v>
      </c>
      <c r="H56" s="18">
        <f t="shared" si="4"/>
        <v>33055.89</v>
      </c>
      <c r="I56" s="23" t="str">
        <f>HYPERLINK(CONCATENATE("http://www.mercadopublico.cl/TiendaFicha/Ficha?idProducto=",Tabla5[[#This Row],[ID]]))</f>
        <v>http://www.mercadopublico.cl/TiendaFicha/Ficha?idProducto=1164255</v>
      </c>
      <c r="J56" s="23" t="str">
        <f>HYPERLINK(Tabla5[[#This Row],[Link1]],"Link")</f>
        <v>Link</v>
      </c>
    </row>
    <row r="57" spans="1:10" ht="65.25" customHeight="1" x14ac:dyDescent="0.25">
      <c r="A57" s="19">
        <v>1164257</v>
      </c>
      <c r="B57" s="17" t="s">
        <v>35</v>
      </c>
      <c r="C57" s="16" t="s">
        <v>68</v>
      </c>
      <c r="D57" s="16" t="s">
        <v>76</v>
      </c>
      <c r="E57" s="17" t="s">
        <v>96</v>
      </c>
      <c r="F57" s="16">
        <v>31054</v>
      </c>
      <c r="G57" s="18">
        <v>3777.77</v>
      </c>
      <c r="H57" s="18">
        <f t="shared" si="4"/>
        <v>3777.77</v>
      </c>
      <c r="I57" s="23" t="str">
        <f>HYPERLINK(CONCATENATE("http://www.mercadopublico.cl/TiendaFicha/Ficha?idProducto=",Tabla5[[#This Row],[ID]]))</f>
        <v>http://www.mercadopublico.cl/TiendaFicha/Ficha?idProducto=1164257</v>
      </c>
      <c r="J57" s="23" t="str">
        <f>HYPERLINK(Tabla5[[#This Row],[Link1]],"Link")</f>
        <v>Link</v>
      </c>
    </row>
    <row r="58" spans="1:10" ht="65.25" customHeight="1" x14ac:dyDescent="0.25">
      <c r="A58" s="19">
        <v>1164307</v>
      </c>
      <c r="B58" s="17" t="s">
        <v>35</v>
      </c>
      <c r="C58" s="16" t="s">
        <v>68</v>
      </c>
      <c r="D58" s="16" t="s">
        <v>73</v>
      </c>
      <c r="E58" s="17" t="s">
        <v>74</v>
      </c>
      <c r="F58" s="16" t="s">
        <v>75</v>
      </c>
      <c r="G58" s="18">
        <v>3221</v>
      </c>
      <c r="H58" s="18">
        <f t="shared" si="4"/>
        <v>3221</v>
      </c>
      <c r="I58" s="23" t="str">
        <f>HYPERLINK(CONCATENATE("http://www.mercadopublico.cl/TiendaFicha/Ficha?idProducto=",Tabla5[[#This Row],[ID]]))</f>
        <v>http://www.mercadopublico.cl/TiendaFicha/Ficha?idProducto=1164307</v>
      </c>
      <c r="J58" s="23" t="str">
        <f>HYPERLINK(Tabla5[[#This Row],[Link1]],"Link")</f>
        <v>Link</v>
      </c>
    </row>
    <row r="59" spans="1:10" ht="65.25" customHeight="1" x14ac:dyDescent="0.25">
      <c r="A59" s="19">
        <v>1164309</v>
      </c>
      <c r="B59" s="17" t="s">
        <v>35</v>
      </c>
      <c r="C59" s="16" t="s">
        <v>68</v>
      </c>
      <c r="D59" s="16" t="s">
        <v>71</v>
      </c>
      <c r="E59" s="17" t="s">
        <v>201</v>
      </c>
      <c r="F59" s="16" t="s">
        <v>72</v>
      </c>
      <c r="G59" s="18">
        <v>2944.44</v>
      </c>
      <c r="H59" s="18">
        <f t="shared" si="4"/>
        <v>2944.44</v>
      </c>
      <c r="I59" s="23" t="str">
        <f>HYPERLINK(CONCATENATE("http://www.mercadopublico.cl/TiendaFicha/Ficha?idProducto=",Tabla5[[#This Row],[ID]]))</f>
        <v>http://www.mercadopublico.cl/TiendaFicha/Ficha?idProducto=1164309</v>
      </c>
      <c r="J59" s="23" t="str">
        <f>HYPERLINK(Tabla5[[#This Row],[Link1]],"Link")</f>
        <v>Link</v>
      </c>
    </row>
    <row r="60" spans="1:10" ht="65.25" customHeight="1" x14ac:dyDescent="0.25">
      <c r="A60" s="19">
        <v>1522880</v>
      </c>
      <c r="B60" s="17" t="s">
        <v>35</v>
      </c>
      <c r="C60" s="16" t="s">
        <v>346</v>
      </c>
      <c r="D60" s="16" t="s">
        <v>347</v>
      </c>
      <c r="E60" s="17" t="s">
        <v>348</v>
      </c>
      <c r="F60" s="16" t="s">
        <v>379</v>
      </c>
      <c r="G60" s="18">
        <v>58</v>
      </c>
      <c r="H60" s="18">
        <f t="shared" ref="H60:H65" si="5">IF(G60&gt;=40001,G60-(G60*1.5%),IF(G60&gt;=20001,G60-(G60*0.5%),G60))</f>
        <v>58</v>
      </c>
      <c r="I60" s="23" t="str">
        <f>HYPERLINK(CONCATENATE("http://www.mercadopublico.cl/TiendaFicha/Ficha?idProducto=",Tabla5[[#This Row],[ID]]))</f>
        <v>http://www.mercadopublico.cl/TiendaFicha/Ficha?idProducto=1522880</v>
      </c>
      <c r="J60" s="23" t="str">
        <f>HYPERLINK(Tabla5[[#This Row],[Link1]],"Link")</f>
        <v>Link</v>
      </c>
    </row>
    <row r="61" spans="1:10" ht="65.25" customHeight="1" x14ac:dyDescent="0.25">
      <c r="A61" s="19">
        <v>1393721</v>
      </c>
      <c r="B61" s="17" t="s">
        <v>35</v>
      </c>
      <c r="C61" s="16" t="s">
        <v>37</v>
      </c>
      <c r="D61" s="16" t="s">
        <v>156</v>
      </c>
      <c r="E61" s="17" t="s">
        <v>157</v>
      </c>
      <c r="F61" s="16" t="s">
        <v>193</v>
      </c>
      <c r="G61" s="18">
        <v>36</v>
      </c>
      <c r="H61" s="18">
        <f t="shared" si="5"/>
        <v>36</v>
      </c>
      <c r="I61" s="23" t="str">
        <f>HYPERLINK(CONCATENATE("http://www.mercadopublico.cl/TiendaFicha/Ficha?idProducto=",Tabla5[[#This Row],[ID]]))</f>
        <v>http://www.mercadopublico.cl/TiendaFicha/Ficha?idProducto=1393721</v>
      </c>
      <c r="J61" s="23" t="str">
        <f>HYPERLINK(Tabla5[[#This Row],[Link1]],"Link")</f>
        <v>Link</v>
      </c>
    </row>
    <row r="62" spans="1:10" ht="65.25" customHeight="1" x14ac:dyDescent="0.25">
      <c r="A62" s="19">
        <v>1393723</v>
      </c>
      <c r="B62" s="17" t="s">
        <v>35</v>
      </c>
      <c r="C62" s="16" t="s">
        <v>37</v>
      </c>
      <c r="D62" s="16" t="s">
        <v>158</v>
      </c>
      <c r="E62" s="17" t="s">
        <v>159</v>
      </c>
      <c r="F62" s="16" t="s">
        <v>191</v>
      </c>
      <c r="G62" s="18">
        <v>39.9</v>
      </c>
      <c r="H62" s="18">
        <f t="shared" si="5"/>
        <v>39.9</v>
      </c>
      <c r="I62" s="23" t="str">
        <f>HYPERLINK(CONCATENATE("http://www.mercadopublico.cl/TiendaFicha/Ficha?idProducto=",Tabla5[[#This Row],[ID]]))</f>
        <v>http://www.mercadopublico.cl/TiendaFicha/Ficha?idProducto=1393723</v>
      </c>
      <c r="J62" s="23" t="str">
        <f>HYPERLINK(Tabla5[[#This Row],[Link1]],"Link")</f>
        <v>Link</v>
      </c>
    </row>
    <row r="63" spans="1:10" ht="65.25" customHeight="1" x14ac:dyDescent="0.25">
      <c r="A63" s="19">
        <v>1393724</v>
      </c>
      <c r="B63" s="17" t="s">
        <v>35</v>
      </c>
      <c r="C63" s="16" t="s">
        <v>37</v>
      </c>
      <c r="D63" s="16" t="s">
        <v>160</v>
      </c>
      <c r="E63" s="17" t="s">
        <v>161</v>
      </c>
      <c r="F63" s="16" t="s">
        <v>192</v>
      </c>
      <c r="G63" s="18">
        <v>69.83</v>
      </c>
      <c r="H63" s="18">
        <f t="shared" si="5"/>
        <v>69.83</v>
      </c>
      <c r="I63" s="23" t="str">
        <f>HYPERLINK(CONCATENATE("http://www.mercadopublico.cl/TiendaFicha/Ficha?idProducto=",Tabla5[[#This Row],[ID]]))</f>
        <v>http://www.mercadopublico.cl/TiendaFicha/Ficha?idProducto=1393724</v>
      </c>
      <c r="J63" s="23" t="str">
        <f>HYPERLINK(Tabla5[[#This Row],[Link1]],"Link")</f>
        <v>Link</v>
      </c>
    </row>
    <row r="64" spans="1:10" ht="65.25" customHeight="1" x14ac:dyDescent="0.25">
      <c r="A64" s="19">
        <v>1393730</v>
      </c>
      <c r="B64" s="17" t="s">
        <v>35</v>
      </c>
      <c r="C64" s="16" t="s">
        <v>37</v>
      </c>
      <c r="D64" s="16" t="s">
        <v>326</v>
      </c>
      <c r="E64" s="17" t="s">
        <v>327</v>
      </c>
      <c r="F64" s="16" t="s">
        <v>328</v>
      </c>
      <c r="G64" s="18">
        <v>45</v>
      </c>
      <c r="H64" s="18">
        <f t="shared" si="5"/>
        <v>45</v>
      </c>
      <c r="I64" s="23" t="str">
        <f>HYPERLINK(CONCATENATE("http://www.mercadopublico.cl/TiendaFicha/Ficha?idProducto=",Tabla5[[#This Row],[ID]]))</f>
        <v>http://www.mercadopublico.cl/TiendaFicha/Ficha?idProducto=1393730</v>
      </c>
      <c r="J64" s="23" t="str">
        <f>HYPERLINK(Tabla5[[#This Row],[Link1]],"Link")</f>
        <v>Link</v>
      </c>
    </row>
    <row r="65" spans="1:10" ht="65.25" customHeight="1" x14ac:dyDescent="0.25">
      <c r="A65" s="19">
        <v>1393732</v>
      </c>
      <c r="B65" s="17" t="s">
        <v>35</v>
      </c>
      <c r="C65" s="16" t="s">
        <v>37</v>
      </c>
      <c r="D65" s="16" t="s">
        <v>329</v>
      </c>
      <c r="E65" s="17" t="s">
        <v>330</v>
      </c>
      <c r="F65" s="16" t="s">
        <v>331</v>
      </c>
      <c r="G65" s="18">
        <v>62</v>
      </c>
      <c r="H65" s="18">
        <f t="shared" si="5"/>
        <v>62</v>
      </c>
      <c r="I65" s="23" t="str">
        <f>HYPERLINK(CONCATENATE("http://www.mercadopublico.cl/TiendaFicha/Ficha?idProducto=",Tabla5[[#This Row],[ID]]))</f>
        <v>http://www.mercadopublico.cl/TiendaFicha/Ficha?idProducto=1393732</v>
      </c>
      <c r="J65" s="23" t="str">
        <f>HYPERLINK(Tabla5[[#This Row],[Link1]],"Link")</f>
        <v>Link</v>
      </c>
    </row>
    <row r="66" spans="1:10" ht="65.25" customHeight="1" x14ac:dyDescent="0.25">
      <c r="A66" s="19">
        <v>1587018</v>
      </c>
      <c r="B66" s="17" t="s">
        <v>35</v>
      </c>
      <c r="C66" s="16" t="s">
        <v>599</v>
      </c>
      <c r="D66" s="16" t="s">
        <v>600</v>
      </c>
      <c r="E66" s="17" t="s">
        <v>601</v>
      </c>
      <c r="F66" s="16"/>
      <c r="G66" s="18">
        <v>27.77</v>
      </c>
      <c r="H66" s="18">
        <f>IF(G66&gt;=40001,G66-(G66*1.5%),IF(G66&gt;=20001,G66-(G66*0.5%),G66))</f>
        <v>27.77</v>
      </c>
      <c r="I66" s="23" t="str">
        <f>HYPERLINK(CONCATENATE("http://www.mercadopublico.cl/TiendaFicha/Ficha?idProducto=",Tabla5[[#This Row],[ID]]))</f>
        <v>http://www.mercadopublico.cl/TiendaFicha/Ficha?idProducto=1587018</v>
      </c>
      <c r="J66" s="23" t="str">
        <f>HYPERLINK(Tabla5[[#This Row],[Link1]],"Link")</f>
        <v>Link</v>
      </c>
    </row>
    <row r="67" spans="1:10" ht="65.25" customHeight="1" x14ac:dyDescent="0.25">
      <c r="A67" s="19">
        <v>1391376</v>
      </c>
      <c r="B67" s="17" t="s">
        <v>35</v>
      </c>
      <c r="C67" s="16" t="s">
        <v>245</v>
      </c>
      <c r="D67" s="16" t="s">
        <v>206</v>
      </c>
      <c r="E67" s="17" t="s">
        <v>207</v>
      </c>
      <c r="F67" s="16" t="s">
        <v>208</v>
      </c>
      <c r="G67" s="18">
        <v>380</v>
      </c>
      <c r="H67" s="18">
        <f t="shared" ref="H67:H86" si="6">IF(G67&gt;=40001,G67-(G67*1.5%),IF(G67&gt;=20001,G67-(G67*0.5%),G67))</f>
        <v>380</v>
      </c>
      <c r="I67" s="23" t="str">
        <f>HYPERLINK(CONCATENATE("http://www.mercadopublico.cl/TiendaFicha/Ficha?idProducto=",Tabla5[[#This Row],[ID]]))</f>
        <v>http://www.mercadopublico.cl/TiendaFicha/Ficha?idProducto=1391376</v>
      </c>
      <c r="J67" s="23" t="str">
        <f>HYPERLINK(Tabla5[[#This Row],[Link1]],"Link")</f>
        <v>Link</v>
      </c>
    </row>
    <row r="68" spans="1:10" ht="65.25" customHeight="1" x14ac:dyDescent="0.25">
      <c r="A68" s="19">
        <v>1391384</v>
      </c>
      <c r="B68" s="17" t="s">
        <v>35</v>
      </c>
      <c r="C68" s="16" t="s">
        <v>245</v>
      </c>
      <c r="D68" s="16" t="s">
        <v>230</v>
      </c>
      <c r="E68" s="17" t="s">
        <v>204</v>
      </c>
      <c r="F68" s="16" t="s">
        <v>205</v>
      </c>
      <c r="G68" s="18">
        <v>55.55</v>
      </c>
      <c r="H68" s="18">
        <f t="shared" si="6"/>
        <v>55.55</v>
      </c>
      <c r="I68" s="23" t="str">
        <f>HYPERLINK(CONCATENATE("http://www.mercadopublico.cl/TiendaFicha/Ficha?idProducto=",Tabla5[[#This Row],[ID]]))</f>
        <v>http://www.mercadopublico.cl/TiendaFicha/Ficha?idProducto=1391384</v>
      </c>
      <c r="J68" s="23" t="str">
        <f>HYPERLINK(Tabla5[[#This Row],[Link1]],"Link")</f>
        <v>Link</v>
      </c>
    </row>
    <row r="69" spans="1:10" ht="65.25" customHeight="1" x14ac:dyDescent="0.25">
      <c r="A69" s="19">
        <v>1172724</v>
      </c>
      <c r="B69" s="17" t="s">
        <v>35</v>
      </c>
      <c r="C69" s="16" t="s">
        <v>92</v>
      </c>
      <c r="D69" s="16" t="s">
        <v>69</v>
      </c>
      <c r="E69" s="17" t="s">
        <v>93</v>
      </c>
      <c r="F69" s="16" t="s">
        <v>70</v>
      </c>
      <c r="G69" s="18">
        <v>10555.55</v>
      </c>
      <c r="H69" s="18">
        <f t="shared" si="6"/>
        <v>10555.55</v>
      </c>
      <c r="I69" s="23" t="str">
        <f>HYPERLINK(CONCATENATE("http://www.mercadopublico.cl/TiendaFicha/Ficha?idProducto=",Tabla5[[#This Row],[ID]]))</f>
        <v>http://www.mercadopublico.cl/TiendaFicha/Ficha?idProducto=1172724</v>
      </c>
      <c r="J69" s="23" t="str">
        <f>HYPERLINK(Tabla5[[#This Row],[Link1]],"Link")</f>
        <v>Link</v>
      </c>
    </row>
    <row r="70" spans="1:10" ht="65.25" customHeight="1" x14ac:dyDescent="0.25">
      <c r="A70" s="19">
        <v>1393735</v>
      </c>
      <c r="B70" s="17" t="s">
        <v>35</v>
      </c>
      <c r="C70" s="16" t="s">
        <v>45</v>
      </c>
      <c r="D70" s="16" t="s">
        <v>162</v>
      </c>
      <c r="E70" s="17" t="s">
        <v>163</v>
      </c>
      <c r="F70" s="16" t="s">
        <v>197</v>
      </c>
      <c r="G70" s="18">
        <v>4380</v>
      </c>
      <c r="H70" s="18">
        <f t="shared" si="6"/>
        <v>4380</v>
      </c>
      <c r="I70" s="23" t="str">
        <f>HYPERLINK(CONCATENATE("http://www.mercadopublico.cl/TiendaFicha/Ficha?idProducto=",Tabla5[[#This Row],[ID]]))</f>
        <v>http://www.mercadopublico.cl/TiendaFicha/Ficha?idProducto=1393735</v>
      </c>
      <c r="J70" s="23" t="str">
        <f>HYPERLINK(Tabla5[[#This Row],[Link1]],"Link")</f>
        <v>Link</v>
      </c>
    </row>
    <row r="71" spans="1:10" ht="65.25" customHeight="1" x14ac:dyDescent="0.25">
      <c r="A71" s="19">
        <v>1225471</v>
      </c>
      <c r="B71" s="17" t="s">
        <v>35</v>
      </c>
      <c r="C71" s="16" t="s">
        <v>45</v>
      </c>
      <c r="D71" s="16" t="s">
        <v>46</v>
      </c>
      <c r="E71" s="17" t="s">
        <v>196</v>
      </c>
      <c r="F71" s="16" t="s">
        <v>47</v>
      </c>
      <c r="G71" s="18">
        <v>3850</v>
      </c>
      <c r="H71" s="18">
        <f t="shared" si="6"/>
        <v>3850</v>
      </c>
      <c r="I71" s="23" t="str">
        <f>HYPERLINK(CONCATENATE("http://www.mercadopublico.cl/TiendaFicha/Ficha?idProducto=",Tabla5[[#This Row],[ID]]))</f>
        <v>http://www.mercadopublico.cl/TiendaFicha/Ficha?idProducto=1225471</v>
      </c>
      <c r="J71" s="23" t="str">
        <f>HYPERLINK(Tabla5[[#This Row],[Link1]],"Link")</f>
        <v>Link</v>
      </c>
    </row>
    <row r="72" spans="1:10" ht="65.25" customHeight="1" x14ac:dyDescent="0.25">
      <c r="A72" s="19">
        <v>1392026</v>
      </c>
      <c r="B72" s="17" t="s">
        <v>35</v>
      </c>
      <c r="C72" s="16" t="s">
        <v>127</v>
      </c>
      <c r="D72" s="16" t="s">
        <v>128</v>
      </c>
      <c r="E72" s="17" t="s">
        <v>129</v>
      </c>
      <c r="F72" s="16" t="s">
        <v>179</v>
      </c>
      <c r="G72" s="18">
        <v>10000</v>
      </c>
      <c r="H72" s="18">
        <f t="shared" si="6"/>
        <v>10000</v>
      </c>
      <c r="I72" s="23" t="str">
        <f>HYPERLINK(CONCATENATE("http://www.mercadopublico.cl/TiendaFicha/Ficha?idProducto=",Tabla5[[#This Row],[ID]]))</f>
        <v>http://www.mercadopublico.cl/TiendaFicha/Ficha?idProducto=1392026</v>
      </c>
      <c r="J72" s="23" t="str">
        <f>HYPERLINK(Tabla5[[#This Row],[Link1]],"Link")</f>
        <v>Link</v>
      </c>
    </row>
    <row r="73" spans="1:10" ht="65.25" customHeight="1" x14ac:dyDescent="0.25">
      <c r="A73" s="19">
        <v>1392027</v>
      </c>
      <c r="B73" s="17" t="s">
        <v>35</v>
      </c>
      <c r="C73" s="16" t="s">
        <v>127</v>
      </c>
      <c r="D73" s="16" t="s">
        <v>130</v>
      </c>
      <c r="E73" s="17" t="s">
        <v>131</v>
      </c>
      <c r="F73" s="16" t="s">
        <v>190</v>
      </c>
      <c r="G73" s="18">
        <v>20000</v>
      </c>
      <c r="H73" s="18">
        <f t="shared" si="6"/>
        <v>20000</v>
      </c>
      <c r="I73" s="23" t="str">
        <f>HYPERLINK(CONCATENATE("http://www.mercadopublico.cl/TiendaFicha/Ficha?idProducto=",Tabla5[[#This Row],[ID]]))</f>
        <v>http://www.mercadopublico.cl/TiendaFicha/Ficha?idProducto=1392027</v>
      </c>
      <c r="J73" s="23" t="str">
        <f>HYPERLINK(Tabla5[[#This Row],[Link1]],"Link")</f>
        <v>Link</v>
      </c>
    </row>
    <row r="74" spans="1:10" ht="65.25" customHeight="1" x14ac:dyDescent="0.25">
      <c r="A74" s="19">
        <v>1392028</v>
      </c>
      <c r="B74" s="17" t="s">
        <v>35</v>
      </c>
      <c r="C74" s="16" t="s">
        <v>127</v>
      </c>
      <c r="D74" s="16" t="s">
        <v>132</v>
      </c>
      <c r="E74" s="17" t="s">
        <v>133</v>
      </c>
      <c r="F74" s="16" t="s">
        <v>182</v>
      </c>
      <c r="G74" s="18">
        <v>8500</v>
      </c>
      <c r="H74" s="18">
        <f t="shared" si="6"/>
        <v>8500</v>
      </c>
      <c r="I74" s="23" t="str">
        <f>HYPERLINK(CONCATENATE("http://www.mercadopublico.cl/TiendaFicha/Ficha?idProducto=",Tabla5[[#This Row],[ID]]))</f>
        <v>http://www.mercadopublico.cl/TiendaFicha/Ficha?idProducto=1392028</v>
      </c>
      <c r="J74" s="23" t="str">
        <f>HYPERLINK(Tabla5[[#This Row],[Link1]],"Link")</f>
        <v>Link</v>
      </c>
    </row>
    <row r="75" spans="1:10" ht="65.25" customHeight="1" x14ac:dyDescent="0.25">
      <c r="A75" s="19">
        <v>1392062</v>
      </c>
      <c r="B75" s="17" t="s">
        <v>35</v>
      </c>
      <c r="C75" s="16" t="s">
        <v>127</v>
      </c>
      <c r="D75" s="16" t="s">
        <v>152</v>
      </c>
      <c r="E75" s="17" t="s">
        <v>153</v>
      </c>
      <c r="F75" s="16" t="s">
        <v>183</v>
      </c>
      <c r="G75" s="18">
        <v>8500</v>
      </c>
      <c r="H75" s="18">
        <f t="shared" si="6"/>
        <v>8500</v>
      </c>
      <c r="I75" s="23" t="str">
        <f>HYPERLINK(CONCATENATE("http://www.mercadopublico.cl/TiendaFicha/Ficha?idProducto=",Tabla5[[#This Row],[ID]]))</f>
        <v>http://www.mercadopublico.cl/TiendaFicha/Ficha?idProducto=1392062</v>
      </c>
      <c r="J75" s="23" t="str">
        <f>HYPERLINK(Tabla5[[#This Row],[Link1]],"Link")</f>
        <v>Link</v>
      </c>
    </row>
    <row r="76" spans="1:10" ht="65.25" customHeight="1" x14ac:dyDescent="0.25">
      <c r="A76" s="19">
        <v>1392047</v>
      </c>
      <c r="B76" s="17" t="s">
        <v>35</v>
      </c>
      <c r="C76" s="16" t="s">
        <v>127</v>
      </c>
      <c r="D76" s="16" t="s">
        <v>134</v>
      </c>
      <c r="E76" s="17" t="s">
        <v>135</v>
      </c>
      <c r="F76" s="16" t="s">
        <v>189</v>
      </c>
      <c r="G76" s="18">
        <v>40000</v>
      </c>
      <c r="H76" s="18">
        <f t="shared" si="6"/>
        <v>39800</v>
      </c>
      <c r="I76" s="23" t="str">
        <f>HYPERLINK(CONCATENATE("http://www.mercadopublico.cl/TiendaFicha/Ficha?idProducto=",Tabla5[[#This Row],[ID]]))</f>
        <v>http://www.mercadopublico.cl/TiendaFicha/Ficha?idProducto=1392047</v>
      </c>
      <c r="J76" s="23" t="str">
        <f>HYPERLINK(Tabla5[[#This Row],[Link1]],"Link")</f>
        <v>Link</v>
      </c>
    </row>
    <row r="77" spans="1:10" ht="65.25" customHeight="1" x14ac:dyDescent="0.25">
      <c r="A77" s="19">
        <v>1392048</v>
      </c>
      <c r="B77" s="17" t="s">
        <v>35</v>
      </c>
      <c r="C77" s="16" t="s">
        <v>127</v>
      </c>
      <c r="D77" s="16" t="s">
        <v>136</v>
      </c>
      <c r="E77" s="17" t="s">
        <v>137</v>
      </c>
      <c r="F77" s="16" t="s">
        <v>184</v>
      </c>
      <c r="G77" s="18">
        <v>20000</v>
      </c>
      <c r="H77" s="18">
        <f t="shared" si="6"/>
        <v>20000</v>
      </c>
      <c r="I77" s="23" t="str">
        <f>HYPERLINK(CONCATENATE("http://www.mercadopublico.cl/TiendaFicha/Ficha?idProducto=",Tabla5[[#This Row],[ID]]))</f>
        <v>http://www.mercadopublico.cl/TiendaFicha/Ficha?idProducto=1392048</v>
      </c>
      <c r="J77" s="23" t="str">
        <f>HYPERLINK(Tabla5[[#This Row],[Link1]],"Link")</f>
        <v>Link</v>
      </c>
    </row>
    <row r="78" spans="1:10" ht="65.25" customHeight="1" x14ac:dyDescent="0.25">
      <c r="A78" s="19">
        <v>1392049</v>
      </c>
      <c r="B78" s="17" t="s">
        <v>35</v>
      </c>
      <c r="C78" s="16" t="s">
        <v>127</v>
      </c>
      <c r="D78" s="16" t="s">
        <v>138</v>
      </c>
      <c r="E78" s="17" t="s">
        <v>139</v>
      </c>
      <c r="F78" s="16" t="s">
        <v>185</v>
      </c>
      <c r="G78" s="18">
        <v>24000</v>
      </c>
      <c r="H78" s="18">
        <f t="shared" si="6"/>
        <v>23880</v>
      </c>
      <c r="I78" s="23" t="str">
        <f>HYPERLINK(CONCATENATE("http://www.mercadopublico.cl/TiendaFicha/Ficha?idProducto=",Tabla5[[#This Row],[ID]]))</f>
        <v>http://www.mercadopublico.cl/TiendaFicha/Ficha?idProducto=1392049</v>
      </c>
      <c r="J78" s="23" t="str">
        <f>HYPERLINK(Tabla5[[#This Row],[Link1]],"Link")</f>
        <v>Link</v>
      </c>
    </row>
    <row r="79" spans="1:10" ht="65.25" customHeight="1" x14ac:dyDescent="0.25">
      <c r="A79" s="19">
        <v>1392050</v>
      </c>
      <c r="B79" s="17" t="s">
        <v>35</v>
      </c>
      <c r="C79" s="16" t="s">
        <v>127</v>
      </c>
      <c r="D79" s="16" t="s">
        <v>140</v>
      </c>
      <c r="E79" s="17" t="s">
        <v>141</v>
      </c>
      <c r="F79" s="16" t="s">
        <v>188</v>
      </c>
      <c r="G79" s="18">
        <v>24000</v>
      </c>
      <c r="H79" s="18">
        <f t="shared" si="6"/>
        <v>23880</v>
      </c>
      <c r="I79" s="23" t="str">
        <f>HYPERLINK(CONCATENATE("http://www.mercadopublico.cl/TiendaFicha/Ficha?idProducto=",Tabla5[[#This Row],[ID]]))</f>
        <v>http://www.mercadopublico.cl/TiendaFicha/Ficha?idProducto=1392050</v>
      </c>
      <c r="J79" s="23" t="str">
        <f>HYPERLINK(Tabla5[[#This Row],[Link1]],"Link")</f>
        <v>Link</v>
      </c>
    </row>
    <row r="80" spans="1:10" ht="65.25" customHeight="1" x14ac:dyDescent="0.25">
      <c r="A80" s="19">
        <v>1392051</v>
      </c>
      <c r="B80" s="17" t="s">
        <v>35</v>
      </c>
      <c r="C80" s="16" t="s">
        <v>127</v>
      </c>
      <c r="D80" s="16" t="s">
        <v>142</v>
      </c>
      <c r="E80" s="17" t="s">
        <v>143</v>
      </c>
      <c r="F80" s="16" t="s">
        <v>180</v>
      </c>
      <c r="G80" s="18">
        <v>10000</v>
      </c>
      <c r="H80" s="18">
        <f t="shared" si="6"/>
        <v>10000</v>
      </c>
      <c r="I80" s="23" t="str">
        <f>HYPERLINK(CONCATENATE("http://www.mercadopublico.cl/TiendaFicha/Ficha?idProducto=",Tabla5[[#This Row],[ID]]))</f>
        <v>http://www.mercadopublico.cl/TiendaFicha/Ficha?idProducto=1392051</v>
      </c>
      <c r="J80" s="23" t="str">
        <f>HYPERLINK(Tabla5[[#This Row],[Link1]],"Link")</f>
        <v>Link</v>
      </c>
    </row>
    <row r="81" spans="1:10" ht="65.25" customHeight="1" x14ac:dyDescent="0.25">
      <c r="A81" s="19">
        <v>1392053</v>
      </c>
      <c r="B81" s="17" t="s">
        <v>35</v>
      </c>
      <c r="C81" s="16" t="s">
        <v>127</v>
      </c>
      <c r="D81" s="16" t="s">
        <v>144</v>
      </c>
      <c r="E81" s="17" t="s">
        <v>145</v>
      </c>
      <c r="F81" s="16" t="s">
        <v>187</v>
      </c>
      <c r="G81" s="18">
        <v>18000</v>
      </c>
      <c r="H81" s="18">
        <f t="shared" si="6"/>
        <v>18000</v>
      </c>
      <c r="I81" s="23" t="str">
        <f>HYPERLINK(CONCATENATE("http://www.mercadopublico.cl/TiendaFicha/Ficha?idProducto=",Tabla5[[#This Row],[ID]]))</f>
        <v>http://www.mercadopublico.cl/TiendaFicha/Ficha?idProducto=1392053</v>
      </c>
      <c r="J81" s="23" t="str">
        <f>HYPERLINK(Tabla5[[#This Row],[Link1]],"Link")</f>
        <v>Link</v>
      </c>
    </row>
    <row r="82" spans="1:10" ht="65.25" customHeight="1" x14ac:dyDescent="0.25">
      <c r="A82" s="19">
        <v>1392054</v>
      </c>
      <c r="B82" s="17" t="s">
        <v>35</v>
      </c>
      <c r="C82" s="16" t="s">
        <v>127</v>
      </c>
      <c r="D82" s="16" t="s">
        <v>146</v>
      </c>
      <c r="E82" s="17" t="s">
        <v>147</v>
      </c>
      <c r="F82" s="16" t="s">
        <v>186</v>
      </c>
      <c r="G82" s="18">
        <v>5000</v>
      </c>
      <c r="H82" s="18">
        <f t="shared" si="6"/>
        <v>5000</v>
      </c>
      <c r="I82" s="23" t="str">
        <f>HYPERLINK(CONCATENATE("http://www.mercadopublico.cl/TiendaFicha/Ficha?idProducto=",Tabla5[[#This Row],[ID]]))</f>
        <v>http://www.mercadopublico.cl/TiendaFicha/Ficha?idProducto=1392054</v>
      </c>
      <c r="J82" s="23" t="str">
        <f>HYPERLINK(Tabla5[[#This Row],[Link1]],"Link")</f>
        <v>Link</v>
      </c>
    </row>
    <row r="83" spans="1:10" ht="65.25" customHeight="1" x14ac:dyDescent="0.25">
      <c r="A83" s="19">
        <v>1392055</v>
      </c>
      <c r="B83" s="17" t="s">
        <v>35</v>
      </c>
      <c r="C83" s="16" t="s">
        <v>127</v>
      </c>
      <c r="D83" s="16" t="s">
        <v>148</v>
      </c>
      <c r="E83" s="17" t="s">
        <v>149</v>
      </c>
      <c r="F83" s="16" t="s">
        <v>178</v>
      </c>
      <c r="G83" s="18">
        <v>10000</v>
      </c>
      <c r="H83" s="18">
        <f t="shared" si="6"/>
        <v>10000</v>
      </c>
      <c r="I83" s="23" t="str">
        <f>HYPERLINK(CONCATENATE("http://www.mercadopublico.cl/TiendaFicha/Ficha?idProducto=",Tabla5[[#This Row],[ID]]))</f>
        <v>http://www.mercadopublico.cl/TiendaFicha/Ficha?idProducto=1392055</v>
      </c>
      <c r="J83" s="23" t="str">
        <f>HYPERLINK(Tabla5[[#This Row],[Link1]],"Link")</f>
        <v>Link</v>
      </c>
    </row>
    <row r="84" spans="1:10" ht="65.25" customHeight="1" x14ac:dyDescent="0.25">
      <c r="A84" s="19">
        <v>1392056</v>
      </c>
      <c r="B84" s="17" t="s">
        <v>35</v>
      </c>
      <c r="C84" s="16" t="s">
        <v>127</v>
      </c>
      <c r="D84" s="16" t="s">
        <v>150</v>
      </c>
      <c r="E84" s="17" t="s">
        <v>151</v>
      </c>
      <c r="F84" s="16" t="s">
        <v>181</v>
      </c>
      <c r="G84" s="18">
        <v>10000</v>
      </c>
      <c r="H84" s="18">
        <f t="shared" si="6"/>
        <v>10000</v>
      </c>
      <c r="I84" s="23" t="str">
        <f>HYPERLINK(CONCATENATE("http://www.mercadopublico.cl/TiendaFicha/Ficha?idProducto=",Tabla5[[#This Row],[ID]]))</f>
        <v>http://www.mercadopublico.cl/TiendaFicha/Ficha?idProducto=1392056</v>
      </c>
      <c r="J84" s="23" t="str">
        <f>HYPERLINK(Tabla5[[#This Row],[Link1]],"Link")</f>
        <v>Link</v>
      </c>
    </row>
    <row r="85" spans="1:10" ht="65.25" customHeight="1" x14ac:dyDescent="0.25">
      <c r="A85" s="19">
        <v>1291147</v>
      </c>
      <c r="B85" s="17" t="s">
        <v>35</v>
      </c>
      <c r="C85" s="16" t="s">
        <v>389</v>
      </c>
      <c r="D85" s="16" t="s">
        <v>390</v>
      </c>
      <c r="E85" s="17" t="s">
        <v>391</v>
      </c>
      <c r="F85" s="16" t="s">
        <v>392</v>
      </c>
      <c r="G85" s="18">
        <v>91.4</v>
      </c>
      <c r="H85" s="18">
        <f t="shared" si="6"/>
        <v>91.4</v>
      </c>
      <c r="I85" s="23" t="str">
        <f>HYPERLINK(CONCATENATE("http://www.mercadopublico.cl/TiendaFicha/Ficha?idProducto=",Tabla5[[#This Row],[ID]]))</f>
        <v>http://www.mercadopublico.cl/TiendaFicha/Ficha?idProducto=1291147</v>
      </c>
      <c r="J85" s="23" t="str">
        <f>HYPERLINK(Tabla5[[#This Row],[Link1]],"Link")</f>
        <v>Link</v>
      </c>
    </row>
    <row r="86" spans="1:10" ht="65.25" customHeight="1" x14ac:dyDescent="0.25">
      <c r="A86" s="19">
        <v>1291148</v>
      </c>
      <c r="B86" s="17" t="s">
        <v>35</v>
      </c>
      <c r="C86" s="16" t="s">
        <v>389</v>
      </c>
      <c r="D86" s="16" t="s">
        <v>393</v>
      </c>
      <c r="E86" s="17" t="s">
        <v>394</v>
      </c>
      <c r="F86" s="16" t="s">
        <v>395</v>
      </c>
      <c r="G86" s="18">
        <v>161.4</v>
      </c>
      <c r="H86" s="18">
        <f t="shared" si="6"/>
        <v>161.4</v>
      </c>
      <c r="I86" s="23" t="str">
        <f>HYPERLINK(CONCATENATE("http://www.mercadopublico.cl/TiendaFicha/Ficha?idProducto=",Tabla5[[#This Row],[ID]]))</f>
        <v>http://www.mercadopublico.cl/TiendaFicha/Ficha?idProducto=1291148</v>
      </c>
      <c r="J86" s="23" t="str">
        <f>HYPERLINK(Tabla5[[#This Row],[Link1]],"Link")</f>
        <v>Link</v>
      </c>
    </row>
    <row r="87" spans="1:10" ht="65.25" customHeight="1" x14ac:dyDescent="0.25">
      <c r="A87" s="19">
        <v>1533468</v>
      </c>
      <c r="B87" s="17" t="s">
        <v>35</v>
      </c>
      <c r="C87" s="16" t="s">
        <v>105</v>
      </c>
      <c r="D87" s="16" t="s">
        <v>332</v>
      </c>
      <c r="E87" s="17" t="s">
        <v>333</v>
      </c>
      <c r="F87" s="16" t="s">
        <v>334</v>
      </c>
      <c r="G87" s="18">
        <v>20972</v>
      </c>
      <c r="H87" s="18">
        <f t="shared" ref="H87:H88" si="7">IF(G87&gt;=40001,G87-(G87*1.5%),IF(G87&gt;=20001,G87-(G87*0.5%),G87))</f>
        <v>20867.14</v>
      </c>
      <c r="I87" s="23" t="str">
        <f>HYPERLINK(CONCATENATE("http://www.mercadopublico.cl/TiendaFicha/Ficha?idProducto=",Tabla5[[#This Row],[ID]]))</f>
        <v>http://www.mercadopublico.cl/TiendaFicha/Ficha?idProducto=1533468</v>
      </c>
      <c r="J87" s="23" t="str">
        <f>HYPERLINK(Tabla5[[#This Row],[Link1]],"Link")</f>
        <v>Link</v>
      </c>
    </row>
    <row r="88" spans="1:10" ht="65.25" customHeight="1" x14ac:dyDescent="0.25">
      <c r="A88" s="19">
        <v>1533471</v>
      </c>
      <c r="B88" s="17" t="s">
        <v>35</v>
      </c>
      <c r="C88" s="16" t="s">
        <v>105</v>
      </c>
      <c r="D88" s="16" t="s">
        <v>335</v>
      </c>
      <c r="E88" s="17" t="s">
        <v>336</v>
      </c>
      <c r="F88" s="16" t="s">
        <v>337</v>
      </c>
      <c r="G88" s="18">
        <v>19806.88</v>
      </c>
      <c r="H88" s="18">
        <f t="shared" si="7"/>
        <v>19806.88</v>
      </c>
      <c r="I88" s="23" t="str">
        <f>HYPERLINK(CONCATENATE("http://www.mercadopublico.cl/TiendaFicha/Ficha?idProducto=",Tabla5[[#This Row],[ID]]))</f>
        <v>http://www.mercadopublico.cl/TiendaFicha/Ficha?idProducto=1533471</v>
      </c>
      <c r="J88" s="23" t="str">
        <f>HYPERLINK(Tabla5[[#This Row],[Link1]],"Link")</f>
        <v>Link</v>
      </c>
    </row>
    <row r="89" spans="1:10" ht="65.25" customHeight="1" x14ac:dyDescent="0.25">
      <c r="A89" s="19">
        <v>1560855</v>
      </c>
      <c r="B89" s="17" t="s">
        <v>35</v>
      </c>
      <c r="C89" s="16" t="s">
        <v>423</v>
      </c>
      <c r="D89" s="16" t="s">
        <v>424</v>
      </c>
      <c r="E89" s="17" t="s">
        <v>425</v>
      </c>
      <c r="F89" s="16" t="s">
        <v>449</v>
      </c>
      <c r="G89" s="18">
        <v>99</v>
      </c>
      <c r="H89" s="18">
        <f>IF(G89&gt;=40001,G89-(G89*1.5%),IF(G89&gt;=20001,G89-(G89*0.5%),G89))</f>
        <v>99</v>
      </c>
      <c r="I89" s="23" t="str">
        <f>HYPERLINK(CONCATENATE("http://www.mercadopublico.cl/TiendaFicha/Ficha?idProducto=",Tabla5[[#This Row],[ID]]))</f>
        <v>http://www.mercadopublico.cl/TiendaFicha/Ficha?idProducto=1560855</v>
      </c>
      <c r="J89" s="23" t="str">
        <f>HYPERLINK(Tabla5[[#This Row],[Link1]],"Link")</f>
        <v>Link</v>
      </c>
    </row>
  </sheetData>
  <sheetProtection algorithmName="SHA-512" hashValue="6Afgpjbn69Qts2fDhRPfYYSfBUA0Uvlgkg9e704pL6KE5Phbaf9a/Wtyh+Mxr48catvYp+1ncc/2QmMqbQqH+w==" saltValue="NCfK33FDLXPdHWwb91C2Hg==" spinCount="100000" sheet="1" objects="1" scenarios="1"/>
  <conditionalFormatting sqref="A1:A1048576">
    <cfRule type="duplicateValues" dxfId="43" priority="1"/>
  </conditionalFormatting>
  <conditionalFormatting sqref="A1:A1048576">
    <cfRule type="duplicateValues" dxfId="42" priority="2"/>
    <cfRule type="duplicateValues" dxfId="41" priority="3"/>
    <cfRule type="duplicateValues" dxfId="40" priority="4"/>
  </conditionalFormatting>
  <printOptions horizontalCentered="1"/>
  <pageMargins left="0.25" right="0.25" top="0.75" bottom="0.75" header="0.3" footer="0.3"/>
  <pageSetup paperSize="119" scale="62"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zoomScale="90" zoomScaleNormal="90" workbookViewId="0">
      <pane ySplit="2" topLeftCell="A39" activePane="bottomLeft" state="frozen"/>
      <selection pane="bottomLeft" activeCell="B39" sqref="B39"/>
    </sheetView>
  </sheetViews>
  <sheetFormatPr baseColWidth="10" defaultColWidth="11.42578125" defaultRowHeight="51.75" customHeight="1" x14ac:dyDescent="0.25"/>
  <cols>
    <col min="1" max="1" width="8.7109375" style="4" customWidth="1"/>
    <col min="2" max="2" width="14.140625" style="5" customWidth="1"/>
    <col min="3" max="3" width="13.5703125" style="4" customWidth="1"/>
    <col min="4" max="4" width="35.7109375" style="4" customWidth="1"/>
    <col min="5" max="5" width="89.7109375" style="5" customWidth="1"/>
    <col min="6" max="6" width="14.7109375" style="4" customWidth="1"/>
    <col min="7" max="7" width="13.85546875" style="6" hidden="1" customWidth="1"/>
    <col min="8" max="8" width="13.85546875" style="6" customWidth="1"/>
    <col min="9" max="9" width="17.42578125" style="5" hidden="1" customWidth="1"/>
    <col min="10" max="10" width="16" style="4" customWidth="1"/>
    <col min="11" max="16384" width="11.42578125" style="7"/>
  </cols>
  <sheetData>
    <row r="1" spans="1:10" ht="121.5" customHeight="1" x14ac:dyDescent="0.25"/>
    <row r="2" spans="1:10" ht="12.75" x14ac:dyDescent="0.25">
      <c r="A2" s="12" t="s">
        <v>1</v>
      </c>
      <c r="B2" s="13" t="s">
        <v>81</v>
      </c>
      <c r="C2" s="12" t="s">
        <v>2</v>
      </c>
      <c r="D2" s="12" t="s">
        <v>82</v>
      </c>
      <c r="E2" s="13" t="s">
        <v>83</v>
      </c>
      <c r="F2" s="12" t="s">
        <v>84</v>
      </c>
      <c r="G2" s="14" t="s">
        <v>396</v>
      </c>
      <c r="H2" s="14" t="s">
        <v>0</v>
      </c>
      <c r="I2" s="13" t="s">
        <v>164</v>
      </c>
      <c r="J2" s="15" t="s">
        <v>97</v>
      </c>
    </row>
    <row r="3" spans="1:10" ht="51.75" customHeight="1" x14ac:dyDescent="0.25">
      <c r="A3" s="20">
        <v>1528516</v>
      </c>
      <c r="B3" s="21" t="s">
        <v>19</v>
      </c>
      <c r="C3" s="20" t="s">
        <v>3</v>
      </c>
      <c r="D3" s="20" t="s">
        <v>236</v>
      </c>
      <c r="E3" s="21" t="s">
        <v>507</v>
      </c>
      <c r="F3" s="20" t="s">
        <v>237</v>
      </c>
      <c r="G3" s="22">
        <v>1589</v>
      </c>
      <c r="H3" s="22">
        <f>IF(G3&gt;=40001,G3-(G3*1.5%),IF(G3&gt;=20001,G3-(G3*0.5%),G3))</f>
        <v>1589</v>
      </c>
      <c r="I3" s="24" t="str">
        <f>HYPERLINK(CONCATENATE("http://www.mercadopublico.cl/TiendaFicha/Ficha?idProducto=",Tabla4[[#This Row],[ID]]))</f>
        <v>http://www.mercadopublico.cl/TiendaFicha/Ficha?idProducto=1528516</v>
      </c>
      <c r="J3" s="24" t="str">
        <f>HYPERLINK(Tabla4[[#This Row],[Link1]],"Link")</f>
        <v>Link</v>
      </c>
    </row>
    <row r="4" spans="1:10" ht="51.75" customHeight="1" x14ac:dyDescent="0.25">
      <c r="A4" s="20">
        <v>1528519</v>
      </c>
      <c r="B4" s="21" t="s">
        <v>4</v>
      </c>
      <c r="C4" s="20" t="s">
        <v>3</v>
      </c>
      <c r="D4" s="20" t="s">
        <v>234</v>
      </c>
      <c r="E4" s="21" t="s">
        <v>508</v>
      </c>
      <c r="F4" s="20" t="s">
        <v>235</v>
      </c>
      <c r="G4" s="22">
        <v>1635</v>
      </c>
      <c r="H4" s="22">
        <f t="shared" ref="H4:H5" si="0">IF(G4&gt;=40001,G4-(G4*1.5%),IF(G4&gt;=20001,G4-(G4*0.5%),G4))</f>
        <v>1635</v>
      </c>
      <c r="I4" s="24" t="str">
        <f>HYPERLINK(CONCATENATE("http://www.mercadopublico.cl/TiendaFicha/Ficha?idProducto=",Tabla4[[#This Row],[ID]]))</f>
        <v>http://www.mercadopublico.cl/TiendaFicha/Ficha?idProducto=1528519</v>
      </c>
      <c r="J4" s="24" t="str">
        <f>HYPERLINK(Tabla4[[#This Row],[Link1]],"Link")</f>
        <v>Link</v>
      </c>
    </row>
    <row r="5" spans="1:10" ht="51.75" customHeight="1" x14ac:dyDescent="0.25">
      <c r="A5" s="20">
        <v>1519472</v>
      </c>
      <c r="B5" s="21" t="s">
        <v>4</v>
      </c>
      <c r="C5" s="20" t="s">
        <v>3</v>
      </c>
      <c r="D5" s="20" t="s">
        <v>432</v>
      </c>
      <c r="E5" s="21" t="s">
        <v>509</v>
      </c>
      <c r="F5" s="20" t="s">
        <v>433</v>
      </c>
      <c r="G5" s="22">
        <v>1279.83</v>
      </c>
      <c r="H5" s="22">
        <f t="shared" si="0"/>
        <v>1279.83</v>
      </c>
      <c r="I5" s="24" t="str">
        <f>HYPERLINK(CONCATENATE("http://www.mercadopublico.cl/TiendaFicha/Ficha?idProducto=",Tabla4[[#This Row],[ID]]))</f>
        <v>http://www.mercadopublico.cl/TiendaFicha/Ficha?idProducto=1519472</v>
      </c>
      <c r="J5" s="24" t="str">
        <f>HYPERLINK(Tabla4[[#This Row],[Link1]],"Link")</f>
        <v>Link</v>
      </c>
    </row>
    <row r="6" spans="1:10" ht="51.75" customHeight="1" x14ac:dyDescent="0.25">
      <c r="A6" s="20">
        <v>1516968</v>
      </c>
      <c r="B6" s="21" t="s">
        <v>4</v>
      </c>
      <c r="C6" s="20" t="s">
        <v>3</v>
      </c>
      <c r="D6" s="20" t="s">
        <v>428</v>
      </c>
      <c r="E6" s="21" t="s">
        <v>510</v>
      </c>
      <c r="F6" s="20" t="s">
        <v>429</v>
      </c>
      <c r="G6" s="22">
        <v>1398.88</v>
      </c>
      <c r="H6" s="22">
        <f t="shared" ref="H6:H8" si="1">IF(G6&gt;=40001,G6-(G6*1.5%),IF(G6&gt;=20001,G6-(G6*0.5%),G6))</f>
        <v>1398.88</v>
      </c>
      <c r="I6" s="24" t="str">
        <f>HYPERLINK(CONCATENATE("http://www.mercadopublico.cl/TiendaFicha/Ficha?idProducto=",Tabla4[[#This Row],[ID]]))</f>
        <v>http://www.mercadopublico.cl/TiendaFicha/Ficha?idProducto=1516968</v>
      </c>
      <c r="J6" s="24" t="str">
        <f>HYPERLINK(Tabla4[[#This Row],[Link1]],"Link")</f>
        <v>Link</v>
      </c>
    </row>
    <row r="7" spans="1:10" ht="51.75" customHeight="1" x14ac:dyDescent="0.25">
      <c r="A7" s="20">
        <v>1516969</v>
      </c>
      <c r="B7" s="21" t="s">
        <v>4</v>
      </c>
      <c r="C7" s="20" t="s">
        <v>3</v>
      </c>
      <c r="D7" s="20" t="s">
        <v>430</v>
      </c>
      <c r="E7" s="21" t="s">
        <v>511</v>
      </c>
      <c r="F7" s="20" t="s">
        <v>431</v>
      </c>
      <c r="G7" s="22">
        <v>1386.66</v>
      </c>
      <c r="H7" s="22">
        <f t="shared" si="1"/>
        <v>1386.66</v>
      </c>
      <c r="I7" s="24" t="str">
        <f>HYPERLINK(CONCATENATE("http://www.mercadopublico.cl/TiendaFicha/Ficha?idProducto=",Tabla4[[#This Row],[ID]]))</f>
        <v>http://www.mercadopublico.cl/TiendaFicha/Ficha?idProducto=1516969</v>
      </c>
      <c r="J7" s="24" t="str">
        <f>HYPERLINK(Tabla4[[#This Row],[Link1]],"Link")</f>
        <v>Link</v>
      </c>
    </row>
    <row r="8" spans="1:10" ht="51.75" customHeight="1" x14ac:dyDescent="0.25">
      <c r="A8" s="20">
        <v>1521974</v>
      </c>
      <c r="B8" s="21" t="s">
        <v>4</v>
      </c>
      <c r="C8" s="20" t="s">
        <v>3</v>
      </c>
      <c r="D8" s="20" t="s">
        <v>267</v>
      </c>
      <c r="E8" s="21" t="s">
        <v>512</v>
      </c>
      <c r="F8" s="20" t="s">
        <v>292</v>
      </c>
      <c r="G8" s="22">
        <v>1875.55</v>
      </c>
      <c r="H8" s="22">
        <f t="shared" si="1"/>
        <v>1875.55</v>
      </c>
      <c r="I8" s="24" t="str">
        <f>HYPERLINK(CONCATENATE("http://www.mercadopublico.cl/TiendaFicha/Ficha?idProducto=",Tabla4[[#This Row],[ID]]))</f>
        <v>http://www.mercadopublico.cl/TiendaFicha/Ficha?idProducto=1521974</v>
      </c>
      <c r="J8" s="24" t="str">
        <f>HYPERLINK(Tabla4[[#This Row],[Link1]],"Link")</f>
        <v>Link</v>
      </c>
    </row>
    <row r="9" spans="1:10" ht="51.75" customHeight="1" x14ac:dyDescent="0.25">
      <c r="A9" s="20">
        <v>1533657</v>
      </c>
      <c r="B9" s="21" t="s">
        <v>14</v>
      </c>
      <c r="C9" s="20" t="s">
        <v>3</v>
      </c>
      <c r="D9" s="20" t="s">
        <v>263</v>
      </c>
      <c r="E9" s="21" t="s">
        <v>513</v>
      </c>
      <c r="F9" s="20" t="s">
        <v>264</v>
      </c>
      <c r="G9" s="22">
        <v>1404</v>
      </c>
      <c r="H9" s="22">
        <f t="shared" ref="H9:H10" si="2">IF(G9&gt;=40001,G9-(G9*1.5%),IF(G9&gt;=20001,G9-(G9*0.5%),G9))</f>
        <v>1404</v>
      </c>
      <c r="I9" s="24" t="str">
        <f>HYPERLINK(CONCATENATE("http://www.mercadopublico.cl/TiendaFicha/Ficha?idProducto=",Tabla4[[#This Row],[ID]]))</f>
        <v>http://www.mercadopublico.cl/TiendaFicha/Ficha?idProducto=1533657</v>
      </c>
      <c r="J9" s="24" t="str">
        <f>HYPERLINK(Tabla4[[#This Row],[Link1]],"Link")</f>
        <v>Link</v>
      </c>
    </row>
    <row r="10" spans="1:10" ht="51.75" customHeight="1" x14ac:dyDescent="0.25">
      <c r="A10" s="20">
        <v>1531006</v>
      </c>
      <c r="B10" s="21" t="s">
        <v>14</v>
      </c>
      <c r="C10" s="20" t="s">
        <v>3</v>
      </c>
      <c r="D10" s="20" t="s">
        <v>426</v>
      </c>
      <c r="E10" s="21" t="s">
        <v>514</v>
      </c>
      <c r="F10" s="20" t="s">
        <v>450</v>
      </c>
      <c r="G10" s="22">
        <v>2999</v>
      </c>
      <c r="H10" s="22">
        <f t="shared" si="2"/>
        <v>2999</v>
      </c>
      <c r="I10" s="24" t="str">
        <f>HYPERLINK(CONCATENATE("http://www.mercadopublico.cl/TiendaFicha/Ficha?idProducto=",Tabla4[[#This Row],[ID]]))</f>
        <v>http://www.mercadopublico.cl/TiendaFicha/Ficha?idProducto=1531006</v>
      </c>
      <c r="J10" s="24" t="str">
        <f>HYPERLINK(Tabla4[[#This Row],[Link1]],"Link")</f>
        <v>Link</v>
      </c>
    </row>
    <row r="11" spans="1:10" ht="51.75" customHeight="1" x14ac:dyDescent="0.25">
      <c r="A11" s="20">
        <v>1550907</v>
      </c>
      <c r="B11" s="21" t="s">
        <v>14</v>
      </c>
      <c r="C11" s="20" t="s">
        <v>8</v>
      </c>
      <c r="D11" s="20" t="s">
        <v>308</v>
      </c>
      <c r="E11" s="21" t="s">
        <v>515</v>
      </c>
      <c r="F11" s="20" t="s">
        <v>300</v>
      </c>
      <c r="G11" s="22">
        <v>3493</v>
      </c>
      <c r="H11" s="22">
        <f>IF(G11&gt;=40001,G11-(G11*1.5%),IF(G11&gt;=20001,G11-(G11*0.5%),G11))</f>
        <v>3493</v>
      </c>
      <c r="I11" s="24" t="str">
        <f>HYPERLINK(CONCATENATE("http://www.mercadopublico.cl/TiendaFicha/Ficha?idProducto=",Tabla4[[#This Row],[ID]]))</f>
        <v>http://www.mercadopublico.cl/TiendaFicha/Ficha?idProducto=1550907</v>
      </c>
      <c r="J11" s="24" t="str">
        <f>HYPERLINK(Tabla4[[#This Row],[Link1]],"Link")</f>
        <v>Link</v>
      </c>
    </row>
    <row r="12" spans="1:10" ht="51.75" customHeight="1" x14ac:dyDescent="0.25">
      <c r="A12" s="20">
        <v>1537623</v>
      </c>
      <c r="B12" s="21" t="s">
        <v>14</v>
      </c>
      <c r="C12" s="20" t="s">
        <v>8</v>
      </c>
      <c r="D12" s="20" t="s">
        <v>307</v>
      </c>
      <c r="E12" s="21" t="s">
        <v>516</v>
      </c>
      <c r="F12" s="20" t="s">
        <v>301</v>
      </c>
      <c r="G12" s="22">
        <v>2847.77</v>
      </c>
      <c r="H12" s="22">
        <f>IF(G12&gt;=40001,G12-(G12*1.5%),IF(G12&gt;=20001,G12-(G12*0.5%),G12))</f>
        <v>2847.77</v>
      </c>
      <c r="I12" s="24" t="str">
        <f>HYPERLINK(CONCATENATE("http://www.mercadopublico.cl/TiendaFicha/Ficha?idProducto=",Tabla4[[#This Row],[ID]]))</f>
        <v>http://www.mercadopublico.cl/TiendaFicha/Ficha?idProducto=1537623</v>
      </c>
      <c r="J12" s="24" t="str">
        <f>HYPERLINK(Tabla4[[#This Row],[Link1]],"Link")</f>
        <v>Link</v>
      </c>
    </row>
    <row r="13" spans="1:10" ht="51.75" customHeight="1" x14ac:dyDescent="0.25">
      <c r="A13" s="20">
        <v>1568173</v>
      </c>
      <c r="B13" s="21" t="s">
        <v>14</v>
      </c>
      <c r="C13" s="20" t="s">
        <v>8</v>
      </c>
      <c r="D13" s="20" t="s">
        <v>490</v>
      </c>
      <c r="E13" s="21" t="s">
        <v>517</v>
      </c>
      <c r="F13" s="20" t="s">
        <v>475</v>
      </c>
      <c r="G13" s="22">
        <v>1106</v>
      </c>
      <c r="H13" s="22">
        <f>IF(G13&gt;=40001,G13-(G13*1.5%),IF(G13&gt;=20001,G13-(G13*0.5%),G13))</f>
        <v>1106</v>
      </c>
      <c r="I13" s="24" t="str">
        <f>HYPERLINK(CONCATENATE("http://www.mercadopublico.cl/TiendaFicha/Ficha?idProducto=",Tabla4[[#This Row],[ID]]))</f>
        <v>http://www.mercadopublico.cl/TiendaFicha/Ficha?idProducto=1568173</v>
      </c>
      <c r="J13" s="24" t="str">
        <f>HYPERLINK(Tabla4[[#This Row],[Link1]],"Link")</f>
        <v>Link</v>
      </c>
    </row>
    <row r="14" spans="1:10" ht="51.75" customHeight="1" x14ac:dyDescent="0.25">
      <c r="A14" s="20">
        <v>1511760</v>
      </c>
      <c r="B14" s="21" t="s">
        <v>4</v>
      </c>
      <c r="C14" s="20" t="s">
        <v>8</v>
      </c>
      <c r="D14" s="20" t="s">
        <v>427</v>
      </c>
      <c r="E14" s="21" t="s">
        <v>518</v>
      </c>
      <c r="F14" s="20" t="s">
        <v>434</v>
      </c>
      <c r="G14" s="22">
        <v>1444</v>
      </c>
      <c r="H14" s="22">
        <f>IF(G14&gt;=40001,G14-(G14*1.5%),IF(G14&gt;=20001,G14-(G14*0.5%),G14))</f>
        <v>1444</v>
      </c>
      <c r="I14" s="24" t="str">
        <f>HYPERLINK(CONCATENATE("http://www.mercadopublico.cl/TiendaFicha/Ficha?idProducto=",Tabla4[[#This Row],[ID]]))</f>
        <v>http://www.mercadopublico.cl/TiendaFicha/Ficha?idProducto=1511760</v>
      </c>
      <c r="J14" s="24" t="str">
        <f>HYPERLINK(Tabla4[[#This Row],[Link1]],"Link")</f>
        <v>Link</v>
      </c>
    </row>
    <row r="15" spans="1:10" ht="51.75" customHeight="1" x14ac:dyDescent="0.25">
      <c r="A15" s="20">
        <v>1537612</v>
      </c>
      <c r="B15" s="21" t="s">
        <v>4</v>
      </c>
      <c r="C15" s="20" t="s">
        <v>8</v>
      </c>
      <c r="D15" s="20" t="s">
        <v>339</v>
      </c>
      <c r="E15" s="21" t="s">
        <v>519</v>
      </c>
      <c r="F15" s="20" t="s">
        <v>299</v>
      </c>
      <c r="G15" s="22">
        <v>950</v>
      </c>
      <c r="H15" s="22">
        <f>IF(G15&gt;=40001,G15-(G15*1.5%),IF(G15&gt;=20001,G15-(G15*0.5%),G15))</f>
        <v>950</v>
      </c>
      <c r="I15" s="24" t="str">
        <f>HYPERLINK(CONCATENATE("http://www.mercadopublico.cl/TiendaFicha/Ficha?idProducto=",Tabla4[[#This Row],[ID]]))</f>
        <v>http://www.mercadopublico.cl/TiendaFicha/Ficha?idProducto=1537612</v>
      </c>
      <c r="J15" s="24" t="str">
        <f>HYPERLINK(Tabla4[[#This Row],[Link1]],"Link")</f>
        <v>Link</v>
      </c>
    </row>
    <row r="16" spans="1:10" ht="51.75" customHeight="1" x14ac:dyDescent="0.25">
      <c r="A16" s="20">
        <v>1523331</v>
      </c>
      <c r="B16" s="21" t="s">
        <v>4</v>
      </c>
      <c r="C16" s="20" t="s">
        <v>8</v>
      </c>
      <c r="D16" s="20" t="s">
        <v>266</v>
      </c>
      <c r="E16" s="21" t="s">
        <v>520</v>
      </c>
      <c r="F16" s="20" t="s">
        <v>293</v>
      </c>
      <c r="G16" s="22">
        <v>2227.77</v>
      </c>
      <c r="H16" s="22">
        <f t="shared" ref="H16:H17" si="3">IF(G16&gt;=40001,G16-(G16*1.5%),IF(G16&gt;=20001,G16-(G16*0.5%),G16))</f>
        <v>2227.77</v>
      </c>
      <c r="I16" s="24" t="str">
        <f>HYPERLINK(CONCATENATE("http://www.mercadopublico.cl/TiendaFicha/Ficha?idProducto=",Tabla4[[#This Row],[ID]]))</f>
        <v>http://www.mercadopublico.cl/TiendaFicha/Ficha?idProducto=1523331</v>
      </c>
      <c r="J16" s="24" t="str">
        <f>HYPERLINK(Tabla4[[#This Row],[Link1]],"Link")</f>
        <v>Link</v>
      </c>
    </row>
    <row r="17" spans="1:10" ht="51.75" customHeight="1" x14ac:dyDescent="0.25">
      <c r="A17" s="20">
        <v>1536186</v>
      </c>
      <c r="B17" s="21" t="s">
        <v>4</v>
      </c>
      <c r="C17" s="20" t="s">
        <v>8</v>
      </c>
      <c r="D17" s="20" t="s">
        <v>303</v>
      </c>
      <c r="E17" s="21" t="s">
        <v>521</v>
      </c>
      <c r="F17" s="20" t="s">
        <v>304</v>
      </c>
      <c r="G17" s="22">
        <v>1662.22</v>
      </c>
      <c r="H17" s="22">
        <f t="shared" si="3"/>
        <v>1662.22</v>
      </c>
      <c r="I17" s="24" t="str">
        <f>HYPERLINK(CONCATENATE("http://www.mercadopublico.cl/TiendaFicha/Ficha?idProducto=",Tabla4[[#This Row],[ID]]))</f>
        <v>http://www.mercadopublico.cl/TiendaFicha/Ficha?idProducto=1536186</v>
      </c>
      <c r="J17" s="24" t="str">
        <f>HYPERLINK(Tabla4[[#This Row],[Link1]],"Link")</f>
        <v>Link</v>
      </c>
    </row>
    <row r="18" spans="1:10" ht="51.75" customHeight="1" x14ac:dyDescent="0.25">
      <c r="A18" s="20">
        <v>1531277</v>
      </c>
      <c r="B18" s="21" t="s">
        <v>19</v>
      </c>
      <c r="C18" s="20" t="s">
        <v>8</v>
      </c>
      <c r="D18" s="20" t="s">
        <v>261</v>
      </c>
      <c r="E18" s="21" t="s">
        <v>522</v>
      </c>
      <c r="F18" s="20" t="s">
        <v>262</v>
      </c>
      <c r="G18" s="22">
        <v>1911.11</v>
      </c>
      <c r="H18" s="22">
        <f t="shared" ref="H18:H23" si="4">IF(G18&gt;=40001,G18-(G18*1.5%),IF(G18&gt;=20001,G18-(G18*0.5%),G18))</f>
        <v>1911.11</v>
      </c>
      <c r="I18" s="24" t="str">
        <f>HYPERLINK(CONCATENATE("http://www.mercadopublico.cl/TiendaFicha/Ficha?idProducto=",Tabla4[[#This Row],[ID]]))</f>
        <v>http://www.mercadopublico.cl/TiendaFicha/Ficha?idProducto=1531277</v>
      </c>
      <c r="J18" s="24" t="str">
        <f>HYPERLINK(Tabla4[[#This Row],[Link1]],"Link")</f>
        <v>Link</v>
      </c>
    </row>
    <row r="19" spans="1:10" ht="51.75" customHeight="1" x14ac:dyDescent="0.25">
      <c r="A19" s="20">
        <v>1372198</v>
      </c>
      <c r="B19" s="21" t="s">
        <v>19</v>
      </c>
      <c r="C19" s="20" t="s">
        <v>8</v>
      </c>
      <c r="D19" s="20" t="s">
        <v>338</v>
      </c>
      <c r="E19" s="21" t="s">
        <v>523</v>
      </c>
      <c r="F19" s="20" t="s">
        <v>381</v>
      </c>
      <c r="G19" s="22">
        <v>2072</v>
      </c>
      <c r="H19" s="22">
        <f t="shared" si="4"/>
        <v>2072</v>
      </c>
      <c r="I19" s="24" t="str">
        <f>HYPERLINK(CONCATENATE("http://www.mercadopublico.cl/TiendaFicha/Ficha?idProducto=",Tabla4[[#This Row],[ID]]))</f>
        <v>http://www.mercadopublico.cl/TiendaFicha/Ficha?idProducto=1372198</v>
      </c>
      <c r="J19" s="24" t="str">
        <f>HYPERLINK(Tabla4[[#This Row],[Link1]],"Link")</f>
        <v>Link</v>
      </c>
    </row>
    <row r="20" spans="1:10" ht="51.75" customHeight="1" x14ac:dyDescent="0.25">
      <c r="A20" s="20">
        <v>1513447</v>
      </c>
      <c r="B20" s="21" t="s">
        <v>19</v>
      </c>
      <c r="C20" s="20" t="s">
        <v>8</v>
      </c>
      <c r="D20" s="20" t="s">
        <v>268</v>
      </c>
      <c r="E20" s="21" t="s">
        <v>524</v>
      </c>
      <c r="F20" s="20" t="s">
        <v>294</v>
      </c>
      <c r="G20" s="22">
        <v>2883.11</v>
      </c>
      <c r="H20" s="22">
        <f t="shared" si="4"/>
        <v>2883.11</v>
      </c>
      <c r="I20" s="24" t="str">
        <f>HYPERLINK(CONCATENATE("http://www.mercadopublico.cl/TiendaFicha/Ficha?idProducto=",Tabla4[[#This Row],[ID]]))</f>
        <v>http://www.mercadopublico.cl/TiendaFicha/Ficha?idProducto=1513447</v>
      </c>
      <c r="J20" s="24" t="str">
        <f>HYPERLINK(Tabla4[[#This Row],[Link1]],"Link")</f>
        <v>Link</v>
      </c>
    </row>
    <row r="21" spans="1:10" ht="51.75" customHeight="1" x14ac:dyDescent="0.25">
      <c r="A21" s="20">
        <v>1540755</v>
      </c>
      <c r="B21" s="21" t="s">
        <v>19</v>
      </c>
      <c r="C21" s="20" t="s">
        <v>8</v>
      </c>
      <c r="D21" s="20" t="s">
        <v>305</v>
      </c>
      <c r="E21" s="21" t="s">
        <v>525</v>
      </c>
      <c r="F21" s="20" t="s">
        <v>306</v>
      </c>
      <c r="G21" s="22">
        <v>1980</v>
      </c>
      <c r="H21" s="22">
        <f t="shared" si="4"/>
        <v>1980</v>
      </c>
      <c r="I21" s="24" t="str">
        <f>HYPERLINK(CONCATENATE("http://www.mercadopublico.cl/TiendaFicha/Ficha?idProducto=",Tabla4[[#This Row],[ID]]))</f>
        <v>http://www.mercadopublico.cl/TiendaFicha/Ficha?idProducto=1540755</v>
      </c>
      <c r="J21" s="24" t="str">
        <f>HYPERLINK(Tabla4[[#This Row],[Link1]],"Link")</f>
        <v>Link</v>
      </c>
    </row>
    <row r="22" spans="1:10" ht="51.75" customHeight="1" x14ac:dyDescent="0.25">
      <c r="A22" s="20">
        <v>1579636</v>
      </c>
      <c r="B22" s="21" t="s">
        <v>19</v>
      </c>
      <c r="C22" s="20" t="s">
        <v>8</v>
      </c>
      <c r="D22" s="20" t="s">
        <v>435</v>
      </c>
      <c r="E22" s="21" t="s">
        <v>526</v>
      </c>
      <c r="F22" s="20" t="s">
        <v>436</v>
      </c>
      <c r="G22" s="22">
        <v>1210</v>
      </c>
      <c r="H22" s="22">
        <f t="shared" si="4"/>
        <v>1210</v>
      </c>
      <c r="I22" s="24" t="str">
        <f>HYPERLINK(CONCATENATE("http://www.mercadopublico.cl/TiendaFicha/Ficha?idProducto=",Tabla4[[#This Row],[ID]]))</f>
        <v>http://www.mercadopublico.cl/TiendaFicha/Ficha?idProducto=1579636</v>
      </c>
      <c r="J22" s="24" t="str">
        <f>HYPERLINK(Tabla4[[#This Row],[Link1]],"Link")</f>
        <v>Link</v>
      </c>
    </row>
    <row r="23" spans="1:10" ht="51.75" customHeight="1" x14ac:dyDescent="0.25">
      <c r="A23" s="20">
        <v>1549670</v>
      </c>
      <c r="B23" s="21" t="s">
        <v>27</v>
      </c>
      <c r="C23" s="20" t="s">
        <v>6</v>
      </c>
      <c r="D23" s="20" t="s">
        <v>340</v>
      </c>
      <c r="E23" s="21" t="s">
        <v>341</v>
      </c>
      <c r="F23" s="20" t="s">
        <v>376</v>
      </c>
      <c r="G23" s="22">
        <v>4574.58</v>
      </c>
      <c r="H23" s="22">
        <f t="shared" si="4"/>
        <v>4574.58</v>
      </c>
      <c r="I23" s="24" t="str">
        <f>HYPERLINK(CONCATENATE("http://www.mercadopublico.cl/TiendaFicha/Ficha?idProducto=",Tabla4[[#This Row],[ID]]))</f>
        <v>http://www.mercadopublico.cl/TiendaFicha/Ficha?idProducto=1549670</v>
      </c>
      <c r="J23" s="24" t="str">
        <f>HYPERLINK(Tabla4[[#This Row],[Link1]],"Link")</f>
        <v>Link</v>
      </c>
    </row>
    <row r="24" spans="1:10" ht="51.75" customHeight="1" x14ac:dyDescent="0.25">
      <c r="A24" s="20">
        <v>1585505</v>
      </c>
      <c r="B24" s="21" t="s">
        <v>34</v>
      </c>
      <c r="C24" s="20" t="s">
        <v>6</v>
      </c>
      <c r="D24" s="20" t="s">
        <v>527</v>
      </c>
      <c r="E24" s="21" t="s">
        <v>528</v>
      </c>
      <c r="F24" s="20"/>
      <c r="G24" s="22">
        <v>543.21</v>
      </c>
      <c r="H24" s="22">
        <f t="shared" ref="H24:H25" si="5">IF(G24&gt;=40001,G24-(G24*1.5%),IF(G24&gt;=20001,G24-(G24*0.5%),G24))</f>
        <v>543.21</v>
      </c>
      <c r="I24" s="24" t="str">
        <f>HYPERLINK(CONCATENATE("http://www.mercadopublico.cl/TiendaFicha/Ficha?idProducto=",Tabla4[[#This Row],[ID]]))</f>
        <v>http://www.mercadopublico.cl/TiendaFicha/Ficha?idProducto=1585505</v>
      </c>
      <c r="J24" s="24" t="str">
        <f>HYPERLINK(Tabla4[[#This Row],[Link1]],"Link")</f>
        <v>Link</v>
      </c>
    </row>
    <row r="25" spans="1:10" ht="51.75" customHeight="1" x14ac:dyDescent="0.25">
      <c r="A25" s="20">
        <v>1585503</v>
      </c>
      <c r="B25" s="21" t="s">
        <v>34</v>
      </c>
      <c r="C25" s="20" t="s">
        <v>6</v>
      </c>
      <c r="D25" s="20" t="s">
        <v>529</v>
      </c>
      <c r="E25" s="21" t="s">
        <v>530</v>
      </c>
      <c r="F25" s="20"/>
      <c r="G25" s="22">
        <v>910</v>
      </c>
      <c r="H25" s="22">
        <f t="shared" si="5"/>
        <v>910</v>
      </c>
      <c r="I25" s="24" t="str">
        <f>HYPERLINK(CONCATENATE("http://www.mercadopublico.cl/TiendaFicha/Ficha?idProducto=",Tabla4[[#This Row],[ID]]))</f>
        <v>http://www.mercadopublico.cl/TiendaFicha/Ficha?idProducto=1585503</v>
      </c>
      <c r="J25" s="24" t="str">
        <f>HYPERLINK(Tabla4[[#This Row],[Link1]],"Link")</f>
        <v>Link</v>
      </c>
    </row>
    <row r="26" spans="1:10" ht="51.75" customHeight="1" x14ac:dyDescent="0.25">
      <c r="A26" s="20">
        <v>1373892</v>
      </c>
      <c r="B26" s="21" t="s">
        <v>34</v>
      </c>
      <c r="C26" s="20" t="s">
        <v>5</v>
      </c>
      <c r="D26" s="20" t="s">
        <v>112</v>
      </c>
      <c r="E26" s="21" t="s">
        <v>113</v>
      </c>
      <c r="F26" s="20" t="s">
        <v>111</v>
      </c>
      <c r="G26" s="22">
        <v>1338</v>
      </c>
      <c r="H26" s="22">
        <f>IF(G26&gt;=40001,G26-(G26*1.5%),IF(G26&gt;=20001,G26-(G26*0.5%),G26))</f>
        <v>1338</v>
      </c>
      <c r="I26" s="24" t="str">
        <f>HYPERLINK(CONCATENATE("http://www.mercadopublico.cl/TiendaFicha/Ficha?idProducto=",Tabla4[[#This Row],[ID]]))</f>
        <v>http://www.mercadopublico.cl/TiendaFicha/Ficha?idProducto=1373892</v>
      </c>
      <c r="J26" s="24" t="str">
        <f>HYPERLINK(Tabla4[[#This Row],[Link1]],"Link")</f>
        <v>Link</v>
      </c>
    </row>
    <row r="27" spans="1:10" ht="51.75" customHeight="1" x14ac:dyDescent="0.25">
      <c r="A27" s="20">
        <v>1552947</v>
      </c>
      <c r="B27" s="21" t="s">
        <v>29</v>
      </c>
      <c r="C27" s="20" t="s">
        <v>5</v>
      </c>
      <c r="D27" s="20" t="s">
        <v>342</v>
      </c>
      <c r="E27" s="21" t="s">
        <v>343</v>
      </c>
      <c r="F27" s="20" t="s">
        <v>382</v>
      </c>
      <c r="G27" s="22">
        <v>4489</v>
      </c>
      <c r="H27" s="22">
        <f>IF(G27&gt;=40001,G27-(G27*1.5%),IF(G27&gt;=20001,G27-(G27*0.5%),G27))</f>
        <v>4489</v>
      </c>
      <c r="I27" s="24" t="str">
        <f>HYPERLINK(CONCATENATE("http://www.mercadopublico.cl/TiendaFicha/Ficha?idProducto=",Tabla4[[#This Row],[ID]]))</f>
        <v>http://www.mercadopublico.cl/TiendaFicha/Ficha?idProducto=1552947</v>
      </c>
      <c r="J27" s="24" t="str">
        <f>HYPERLINK(Tabla4[[#This Row],[Link1]],"Link")</f>
        <v>Link</v>
      </c>
    </row>
    <row r="28" spans="1:10" ht="51.75" customHeight="1" x14ac:dyDescent="0.25">
      <c r="A28" s="20">
        <v>1585500</v>
      </c>
      <c r="B28" s="21" t="s">
        <v>34</v>
      </c>
      <c r="C28" s="20" t="s">
        <v>5</v>
      </c>
      <c r="D28" s="20" t="s">
        <v>531</v>
      </c>
      <c r="E28" s="21" t="s">
        <v>532</v>
      </c>
      <c r="F28" s="20"/>
      <c r="G28" s="22">
        <v>813</v>
      </c>
      <c r="H28" s="22">
        <f>IF(G28&gt;=40001,G28-(G28*1.5%),IF(G28&gt;=20001,G28-(G28*0.5%),G28))</f>
        <v>813</v>
      </c>
      <c r="I28" s="24" t="str">
        <f>HYPERLINK(CONCATENATE("http://www.mercadopublico.cl/TiendaFicha/Ficha?idProducto=",Tabla4[[#This Row],[ID]]))</f>
        <v>http://www.mercadopublico.cl/TiendaFicha/Ficha?idProducto=1585500</v>
      </c>
      <c r="J28" s="24" t="str">
        <f>HYPERLINK(Tabla4[[#This Row],[Link1]],"Link")</f>
        <v>Link</v>
      </c>
    </row>
    <row r="29" spans="1:10" ht="51.75" customHeight="1" x14ac:dyDescent="0.25">
      <c r="A29" s="20">
        <v>1533640</v>
      </c>
      <c r="B29" s="21" t="s">
        <v>14</v>
      </c>
      <c r="C29" s="20" t="s">
        <v>9</v>
      </c>
      <c r="D29" s="20" t="s">
        <v>533</v>
      </c>
      <c r="E29" s="21" t="s">
        <v>534</v>
      </c>
      <c r="F29" s="20"/>
      <c r="G29" s="22">
        <v>1523</v>
      </c>
      <c r="H29" s="22">
        <f>IF(G29&gt;=40001,G29-(G29*1.5%),IF(G29&gt;=20001,G29-(G29*0.5%),G29))</f>
        <v>1523</v>
      </c>
      <c r="I29" s="24" t="str">
        <f>HYPERLINK(CONCATENATE("http://www.mercadopublico.cl/TiendaFicha/Ficha?idProducto=",Tabla4[[#This Row],[ID]]))</f>
        <v>http://www.mercadopublico.cl/TiendaFicha/Ficha?idProducto=1533640</v>
      </c>
      <c r="J29" s="24" t="str">
        <f>HYPERLINK(Tabla4[[#This Row],[Link1]],"Link")</f>
        <v>Link</v>
      </c>
    </row>
    <row r="30" spans="1:10" ht="51.75" customHeight="1" x14ac:dyDescent="0.25">
      <c r="A30" s="20">
        <v>1532923</v>
      </c>
      <c r="B30" s="21" t="s">
        <v>4</v>
      </c>
      <c r="C30" s="20" t="s">
        <v>9</v>
      </c>
      <c r="D30" s="20" t="s">
        <v>252</v>
      </c>
      <c r="E30" s="21" t="s">
        <v>535</v>
      </c>
      <c r="F30" s="20" t="s">
        <v>253</v>
      </c>
      <c r="G30" s="22">
        <v>1400</v>
      </c>
      <c r="H30" s="22">
        <f t="shared" ref="H30:H32" si="6">IF(G30&gt;=40001,G30-(G30*1.5%),IF(G30&gt;=20001,G30-(G30*0.5%),G30))</f>
        <v>1400</v>
      </c>
      <c r="I30" s="24" t="str">
        <f>HYPERLINK(CONCATENATE("http://www.mercadopublico.cl/TiendaFicha/Ficha?idProducto=",Tabla4[[#This Row],[ID]]))</f>
        <v>http://www.mercadopublico.cl/TiendaFicha/Ficha?idProducto=1532923</v>
      </c>
      <c r="J30" s="24" t="str">
        <f>HYPERLINK(Tabla4[[#This Row],[Link1]],"Link")</f>
        <v>Link</v>
      </c>
    </row>
    <row r="31" spans="1:10" ht="51.75" customHeight="1" x14ac:dyDescent="0.25">
      <c r="A31" s="20">
        <v>1532925</v>
      </c>
      <c r="B31" s="21" t="s">
        <v>4</v>
      </c>
      <c r="C31" s="20" t="s">
        <v>9</v>
      </c>
      <c r="D31" s="20" t="s">
        <v>536</v>
      </c>
      <c r="E31" s="21" t="s">
        <v>537</v>
      </c>
      <c r="F31" s="20"/>
      <c r="G31" s="22">
        <v>1060</v>
      </c>
      <c r="H31" s="22">
        <f t="shared" si="6"/>
        <v>1060</v>
      </c>
      <c r="I31" s="24" t="str">
        <f>HYPERLINK(CONCATENATE("http://www.mercadopublico.cl/TiendaFicha/Ficha?idProducto=",Tabla4[[#This Row],[ID]]))</f>
        <v>http://www.mercadopublico.cl/TiendaFicha/Ficha?idProducto=1532925</v>
      </c>
      <c r="J31" s="24" t="str">
        <f>HYPERLINK(Tabla4[[#This Row],[Link1]],"Link")</f>
        <v>Link</v>
      </c>
    </row>
    <row r="32" spans="1:10" ht="51.75" customHeight="1" x14ac:dyDescent="0.25">
      <c r="A32" s="20">
        <v>1532935</v>
      </c>
      <c r="B32" s="21" t="s">
        <v>4</v>
      </c>
      <c r="C32" s="20" t="s">
        <v>9</v>
      </c>
      <c r="D32" s="20" t="s">
        <v>246</v>
      </c>
      <c r="E32" s="21" t="s">
        <v>538</v>
      </c>
      <c r="F32" s="20" t="s">
        <v>247</v>
      </c>
      <c r="G32" s="22">
        <v>1370</v>
      </c>
      <c r="H32" s="22">
        <f t="shared" si="6"/>
        <v>1370</v>
      </c>
      <c r="I32" s="24" t="str">
        <f>HYPERLINK(CONCATENATE("http://www.mercadopublico.cl/TiendaFicha/Ficha?idProducto=",Tabla4[[#This Row],[ID]]))</f>
        <v>http://www.mercadopublico.cl/TiendaFicha/Ficha?idProducto=1532935</v>
      </c>
      <c r="J32" s="24" t="str">
        <f>HYPERLINK(Tabla4[[#This Row],[Link1]],"Link")</f>
        <v>Link</v>
      </c>
    </row>
    <row r="33" spans="1:10" ht="51.75" customHeight="1" x14ac:dyDescent="0.25">
      <c r="A33" s="20">
        <v>1527777</v>
      </c>
      <c r="B33" s="21" t="s">
        <v>4</v>
      </c>
      <c r="C33" s="20" t="s">
        <v>9</v>
      </c>
      <c r="D33" s="20" t="s">
        <v>491</v>
      </c>
      <c r="E33" s="21" t="s">
        <v>539</v>
      </c>
      <c r="F33" s="20" t="s">
        <v>475</v>
      </c>
      <c r="G33" s="22">
        <v>1525</v>
      </c>
      <c r="H33" s="22">
        <f>IF(G33&gt;=40001,G33-(G33*1.5%),IF(G33&gt;=20001,G33-(G33*0.5%),G33))</f>
        <v>1525</v>
      </c>
      <c r="I33" s="24" t="str">
        <f>HYPERLINK(CONCATENATE("http://www.mercadopublico.cl/TiendaFicha/Ficha?idProducto=",Tabla4[[#This Row],[ID]]))</f>
        <v>http://www.mercadopublico.cl/TiendaFicha/Ficha?idProducto=1527777</v>
      </c>
      <c r="J33" s="24" t="str">
        <f>HYPERLINK(Tabla4[[#This Row],[Link1]],"Link")</f>
        <v>Link</v>
      </c>
    </row>
    <row r="34" spans="1:10" ht="51.75" customHeight="1" x14ac:dyDescent="0.25">
      <c r="A34" s="20">
        <v>1541011</v>
      </c>
      <c r="B34" s="21" t="s">
        <v>4</v>
      </c>
      <c r="C34" s="20" t="s">
        <v>9</v>
      </c>
      <c r="D34" s="20" t="s">
        <v>290</v>
      </c>
      <c r="E34" s="21" t="s">
        <v>540</v>
      </c>
      <c r="F34" s="20" t="s">
        <v>295</v>
      </c>
      <c r="G34" s="22">
        <v>1555.55</v>
      </c>
      <c r="H34" s="22">
        <f t="shared" ref="H34:H35" si="7">IF(G34&gt;=40001,G34-(G34*1.5%),IF(G34&gt;=20001,G34-(G34*0.5%),G34))</f>
        <v>1555.55</v>
      </c>
      <c r="I34" s="24" t="str">
        <f>HYPERLINK(CONCATENATE("http://www.mercadopublico.cl/TiendaFicha/Ficha?idProducto=",Tabla4[[#This Row],[ID]]))</f>
        <v>http://www.mercadopublico.cl/TiendaFicha/Ficha?idProducto=1541011</v>
      </c>
      <c r="J34" s="24" t="str">
        <f>HYPERLINK(Tabla4[[#This Row],[Link1]],"Link")</f>
        <v>Link</v>
      </c>
    </row>
    <row r="35" spans="1:10" ht="51.75" customHeight="1" x14ac:dyDescent="0.25">
      <c r="A35" s="20">
        <v>1541012</v>
      </c>
      <c r="B35" s="21" t="s">
        <v>4</v>
      </c>
      <c r="C35" s="20" t="s">
        <v>9</v>
      </c>
      <c r="D35" s="20" t="s">
        <v>309</v>
      </c>
      <c r="E35" s="21" t="s">
        <v>541</v>
      </c>
      <c r="F35" s="20" t="s">
        <v>295</v>
      </c>
      <c r="G35" s="22">
        <v>1663.33</v>
      </c>
      <c r="H35" s="22">
        <f t="shared" si="7"/>
        <v>1663.33</v>
      </c>
      <c r="I35" s="24" t="str">
        <f>HYPERLINK(CONCATENATE("http://www.mercadopublico.cl/TiendaFicha/Ficha?idProducto=",Tabla4[[#This Row],[ID]]))</f>
        <v>http://www.mercadopublico.cl/TiendaFicha/Ficha?idProducto=1541012</v>
      </c>
      <c r="J35" s="24" t="str">
        <f>HYPERLINK(Tabla4[[#This Row],[Link1]],"Link")</f>
        <v>Link</v>
      </c>
    </row>
    <row r="36" spans="1:10" ht="51.75" customHeight="1" x14ac:dyDescent="0.25">
      <c r="A36" s="20">
        <v>1580243</v>
      </c>
      <c r="B36" s="21" t="s">
        <v>4</v>
      </c>
      <c r="C36" s="20" t="s">
        <v>9</v>
      </c>
      <c r="D36" s="20" t="s">
        <v>472</v>
      </c>
      <c r="E36" s="21" t="s">
        <v>542</v>
      </c>
      <c r="F36" s="20" t="s">
        <v>473</v>
      </c>
      <c r="G36" s="22">
        <v>2328.66</v>
      </c>
      <c r="H36" s="22">
        <f>IF(G36&gt;=40001,G36-(G36*1.5%),IF(G36&gt;=20001,G36-(G36*0.5%),G36))</f>
        <v>2328.66</v>
      </c>
      <c r="I36" s="24" t="str">
        <f>HYPERLINK(CONCATENATE("http://www.mercadopublico.cl/TiendaFicha/Ficha?idProducto=",Tabla4[[#This Row],[ID]]))</f>
        <v>http://www.mercadopublico.cl/TiendaFicha/Ficha?idProducto=1580243</v>
      </c>
      <c r="J36" s="24" t="str">
        <f>HYPERLINK(Tabla4[[#This Row],[Link1]],"Link")</f>
        <v>Link</v>
      </c>
    </row>
    <row r="37" spans="1:10" ht="51.75" customHeight="1" x14ac:dyDescent="0.25">
      <c r="A37" s="20">
        <v>1514453</v>
      </c>
      <c r="B37" s="21" t="s">
        <v>4</v>
      </c>
      <c r="C37" s="20" t="s">
        <v>9</v>
      </c>
      <c r="D37" s="20" t="s">
        <v>174</v>
      </c>
      <c r="E37" s="21" t="s">
        <v>543</v>
      </c>
      <c r="F37" s="20" t="s">
        <v>203</v>
      </c>
      <c r="G37" s="22">
        <v>1666.66</v>
      </c>
      <c r="H37" s="22">
        <f>IF(G37&gt;=40001,G37-(G37*1.5%),IF(G37&gt;=20001,G37-(G37*0.5%),G37))</f>
        <v>1666.66</v>
      </c>
      <c r="I37" s="24" t="str">
        <f>HYPERLINK(CONCATENATE("http://www.mercadopublico.cl/TiendaFicha/Ficha?idProducto=",Tabla4[[#This Row],[ID]]))</f>
        <v>http://www.mercadopublico.cl/TiendaFicha/Ficha?idProducto=1514453</v>
      </c>
      <c r="J37" s="24" t="str">
        <f>HYPERLINK(Tabla4[[#This Row],[Link1]],"Link")</f>
        <v>Link</v>
      </c>
    </row>
    <row r="38" spans="1:10" ht="51.75" customHeight="1" x14ac:dyDescent="0.25">
      <c r="A38" s="20">
        <v>1511033</v>
      </c>
      <c r="B38" s="21" t="s">
        <v>4</v>
      </c>
      <c r="C38" s="20" t="s">
        <v>9</v>
      </c>
      <c r="D38" s="20" t="s">
        <v>544</v>
      </c>
      <c r="E38" s="21" t="s">
        <v>545</v>
      </c>
      <c r="F38" s="20"/>
      <c r="G38" s="22">
        <v>1638.89</v>
      </c>
      <c r="H38" s="22">
        <f t="shared" ref="H38:H39" si="8">IF(G38&gt;=40001,G38-(G38*1.5%),IF(G38&gt;=20001,G38-(G38*0.5%),G38))</f>
        <v>1638.89</v>
      </c>
      <c r="I38" s="24" t="str">
        <f>HYPERLINK(CONCATENATE("http://www.mercadopublico.cl/TiendaFicha/Ficha?idProducto=",Tabla4[[#This Row],[ID]]))</f>
        <v>http://www.mercadopublico.cl/TiendaFicha/Ficha?idProducto=1511033</v>
      </c>
      <c r="J38" s="24" t="str">
        <f>HYPERLINK(Tabla4[[#This Row],[Link1]],"Link")</f>
        <v>Link</v>
      </c>
    </row>
    <row r="39" spans="1:10" ht="51.75" customHeight="1" x14ac:dyDescent="0.25">
      <c r="A39" s="20">
        <v>1400216</v>
      </c>
      <c r="B39" s="21" t="s">
        <v>4</v>
      </c>
      <c r="C39" s="20" t="s">
        <v>9</v>
      </c>
      <c r="D39" s="20" t="s">
        <v>317</v>
      </c>
      <c r="E39" s="21" t="s">
        <v>546</v>
      </c>
      <c r="F39" s="20" t="s">
        <v>318</v>
      </c>
      <c r="G39" s="22">
        <v>2750</v>
      </c>
      <c r="H39" s="22">
        <f t="shared" si="8"/>
        <v>2750</v>
      </c>
      <c r="I39" s="24" t="str">
        <f>HYPERLINK(CONCATENATE("http://www.mercadopublico.cl/TiendaFicha/Ficha?idProducto=",Tabla4[[#This Row],[ID]]))</f>
        <v>http://www.mercadopublico.cl/TiendaFicha/Ficha?idProducto=1400216</v>
      </c>
      <c r="J39" s="24" t="str">
        <f>HYPERLINK(Tabla4[[#This Row],[Link1]],"Link")</f>
        <v>Link</v>
      </c>
    </row>
    <row r="40" spans="1:10" ht="51.75" customHeight="1" x14ac:dyDescent="0.25">
      <c r="A40" s="20">
        <v>1521063</v>
      </c>
      <c r="B40" s="21" t="s">
        <v>19</v>
      </c>
      <c r="C40" s="20" t="s">
        <v>9</v>
      </c>
      <c r="D40" s="20" t="s">
        <v>214</v>
      </c>
      <c r="E40" s="21" t="s">
        <v>547</v>
      </c>
      <c r="F40" s="20" t="s">
        <v>122</v>
      </c>
      <c r="G40" s="22">
        <v>1711.11</v>
      </c>
      <c r="H40" s="22">
        <f t="shared" ref="H40:H48" si="9">IF(G40&gt;=40001,G40-(G40*1.5%),IF(G40&gt;=20001,G40-(G40*0.5%),G40))</f>
        <v>1711.11</v>
      </c>
      <c r="I40" s="24" t="str">
        <f>HYPERLINK(CONCATENATE("http://www.mercadopublico.cl/TiendaFicha/Ficha?idProducto=",Tabla4[[#This Row],[ID]]))</f>
        <v>http://www.mercadopublico.cl/TiendaFicha/Ficha?idProducto=1521063</v>
      </c>
      <c r="J40" s="24" t="str">
        <f>HYPERLINK(Tabla4[[#This Row],[Link1]],"Link")</f>
        <v>Link</v>
      </c>
    </row>
    <row r="41" spans="1:10" ht="51.75" customHeight="1" x14ac:dyDescent="0.25">
      <c r="A41" s="20">
        <v>1532927</v>
      </c>
      <c r="B41" s="21" t="s">
        <v>19</v>
      </c>
      <c r="C41" s="20" t="s">
        <v>9</v>
      </c>
      <c r="D41" s="20" t="s">
        <v>250</v>
      </c>
      <c r="E41" s="21" t="s">
        <v>548</v>
      </c>
      <c r="F41" s="20" t="s">
        <v>251</v>
      </c>
      <c r="G41" s="22">
        <v>1610</v>
      </c>
      <c r="H41" s="22">
        <f t="shared" si="9"/>
        <v>1610</v>
      </c>
      <c r="I41" s="24" t="str">
        <f>HYPERLINK(CONCATENATE("http://www.mercadopublico.cl/TiendaFicha/Ficha?idProducto=",Tabla4[[#This Row],[ID]]))</f>
        <v>http://www.mercadopublico.cl/TiendaFicha/Ficha?idProducto=1532927</v>
      </c>
      <c r="J41" s="24" t="str">
        <f>HYPERLINK(Tabla4[[#This Row],[Link1]],"Link")</f>
        <v>Link</v>
      </c>
    </row>
    <row r="42" spans="1:10" ht="51.75" customHeight="1" x14ac:dyDescent="0.25">
      <c r="A42" s="20">
        <v>1532928</v>
      </c>
      <c r="B42" s="21" t="s">
        <v>19</v>
      </c>
      <c r="C42" s="20" t="s">
        <v>9</v>
      </c>
      <c r="D42" s="20" t="s">
        <v>248</v>
      </c>
      <c r="E42" s="21" t="s">
        <v>549</v>
      </c>
      <c r="F42" s="20" t="s">
        <v>249</v>
      </c>
      <c r="G42" s="22">
        <v>1980</v>
      </c>
      <c r="H42" s="22">
        <f t="shared" si="9"/>
        <v>1980</v>
      </c>
      <c r="I42" s="24" t="str">
        <f>HYPERLINK(CONCATENATE("http://www.mercadopublico.cl/TiendaFicha/Ficha?idProducto=",Tabla4[[#This Row],[ID]]))</f>
        <v>http://www.mercadopublico.cl/TiendaFicha/Ficha?idProducto=1532928</v>
      </c>
      <c r="J42" s="24" t="str">
        <f>HYPERLINK(Tabla4[[#This Row],[Link1]],"Link")</f>
        <v>Link</v>
      </c>
    </row>
    <row r="43" spans="1:10" ht="51.75" customHeight="1" x14ac:dyDescent="0.25">
      <c r="A43" s="20">
        <v>1532919</v>
      </c>
      <c r="B43" s="21" t="s">
        <v>19</v>
      </c>
      <c r="C43" s="20" t="s">
        <v>9</v>
      </c>
      <c r="D43" s="20" t="s">
        <v>255</v>
      </c>
      <c r="E43" s="21" t="s">
        <v>550</v>
      </c>
      <c r="F43" s="20" t="s">
        <v>251</v>
      </c>
      <c r="G43" s="22">
        <v>1470</v>
      </c>
      <c r="H43" s="22">
        <f t="shared" si="9"/>
        <v>1470</v>
      </c>
      <c r="I43" s="24" t="str">
        <f>HYPERLINK(CONCATENATE("http://www.mercadopublico.cl/TiendaFicha/Ficha?idProducto=",Tabla4[[#This Row],[ID]]))</f>
        <v>http://www.mercadopublico.cl/TiendaFicha/Ficha?idProducto=1532919</v>
      </c>
      <c r="J43" s="24" t="str">
        <f>HYPERLINK(Tabla4[[#This Row],[Link1]],"Link")</f>
        <v>Link</v>
      </c>
    </row>
    <row r="44" spans="1:10" ht="51.75" customHeight="1" x14ac:dyDescent="0.25">
      <c r="A44" s="20">
        <v>1532921</v>
      </c>
      <c r="B44" s="21" t="s">
        <v>19</v>
      </c>
      <c r="C44" s="20" t="s">
        <v>9</v>
      </c>
      <c r="D44" s="20" t="s">
        <v>254</v>
      </c>
      <c r="E44" s="21" t="s">
        <v>551</v>
      </c>
      <c r="F44" s="20" t="s">
        <v>249</v>
      </c>
      <c r="G44" s="22">
        <v>1610</v>
      </c>
      <c r="H44" s="22">
        <f t="shared" si="9"/>
        <v>1610</v>
      </c>
      <c r="I44" s="24" t="str">
        <f>HYPERLINK(CONCATENATE("http://www.mercadopublico.cl/TiendaFicha/Ficha?idProducto=",Tabla4[[#This Row],[ID]]))</f>
        <v>http://www.mercadopublico.cl/TiendaFicha/Ficha?idProducto=1532921</v>
      </c>
      <c r="J44" s="24" t="str">
        <f>HYPERLINK(Tabla4[[#This Row],[Link1]],"Link")</f>
        <v>Link</v>
      </c>
    </row>
    <row r="45" spans="1:10" ht="51.75" customHeight="1" x14ac:dyDescent="0.25">
      <c r="A45" s="20">
        <v>1527978</v>
      </c>
      <c r="B45" s="21" t="s">
        <v>19</v>
      </c>
      <c r="C45" s="20" t="s">
        <v>9</v>
      </c>
      <c r="D45" s="20" t="s">
        <v>240</v>
      </c>
      <c r="E45" s="21" t="s">
        <v>552</v>
      </c>
      <c r="F45" s="20" t="s">
        <v>239</v>
      </c>
      <c r="G45" s="22">
        <v>1245</v>
      </c>
      <c r="H45" s="22">
        <f t="shared" si="9"/>
        <v>1245</v>
      </c>
      <c r="I45" s="24" t="str">
        <f>HYPERLINK(CONCATENATE("http://www.mercadopublico.cl/TiendaFicha/Ficha?idProducto=",Tabla4[[#This Row],[ID]]))</f>
        <v>http://www.mercadopublico.cl/TiendaFicha/Ficha?idProducto=1527978</v>
      </c>
      <c r="J45" s="24" t="str">
        <f>HYPERLINK(Tabla4[[#This Row],[Link1]],"Link")</f>
        <v>Link</v>
      </c>
    </row>
    <row r="46" spans="1:10" ht="51.75" customHeight="1" x14ac:dyDescent="0.25">
      <c r="A46" s="20">
        <v>1527980</v>
      </c>
      <c r="B46" s="21" t="s">
        <v>19</v>
      </c>
      <c r="C46" s="20" t="s">
        <v>9</v>
      </c>
      <c r="D46" s="20" t="s">
        <v>242</v>
      </c>
      <c r="E46" s="21" t="s">
        <v>553</v>
      </c>
      <c r="F46" s="20" t="s">
        <v>211</v>
      </c>
      <c r="G46" s="22">
        <v>1360</v>
      </c>
      <c r="H46" s="22">
        <f t="shared" si="9"/>
        <v>1360</v>
      </c>
      <c r="I46" s="24" t="str">
        <f>HYPERLINK(CONCATENATE("http://www.mercadopublico.cl/TiendaFicha/Ficha?idProducto=",Tabla4[[#This Row],[ID]]))</f>
        <v>http://www.mercadopublico.cl/TiendaFicha/Ficha?idProducto=1527980</v>
      </c>
      <c r="J46" s="24" t="str">
        <f>HYPERLINK(Tabla4[[#This Row],[Link1]],"Link")</f>
        <v>Link</v>
      </c>
    </row>
    <row r="47" spans="1:10" ht="51.75" customHeight="1" x14ac:dyDescent="0.25">
      <c r="A47" s="20">
        <v>1528522</v>
      </c>
      <c r="B47" s="21" t="s">
        <v>19</v>
      </c>
      <c r="C47" s="20" t="s">
        <v>9</v>
      </c>
      <c r="D47" s="20" t="s">
        <v>241</v>
      </c>
      <c r="E47" s="21" t="s">
        <v>554</v>
      </c>
      <c r="F47" s="20" t="s">
        <v>211</v>
      </c>
      <c r="G47" s="22">
        <v>1240</v>
      </c>
      <c r="H47" s="22">
        <f t="shared" si="9"/>
        <v>1240</v>
      </c>
      <c r="I47" s="24" t="str">
        <f>HYPERLINK(CONCATENATE("http://www.mercadopublico.cl/TiendaFicha/Ficha?idProducto=",Tabla4[[#This Row],[ID]]))</f>
        <v>http://www.mercadopublico.cl/TiendaFicha/Ficha?idProducto=1528522</v>
      </c>
      <c r="J47" s="24" t="str">
        <f>HYPERLINK(Tabla4[[#This Row],[Link1]],"Link")</f>
        <v>Link</v>
      </c>
    </row>
    <row r="48" spans="1:10" ht="51.75" customHeight="1" x14ac:dyDescent="0.25">
      <c r="A48" s="20">
        <v>1528517</v>
      </c>
      <c r="B48" s="21" t="s">
        <v>19</v>
      </c>
      <c r="C48" s="20" t="s">
        <v>9</v>
      </c>
      <c r="D48" s="20" t="s">
        <v>238</v>
      </c>
      <c r="E48" s="21" t="s">
        <v>555</v>
      </c>
      <c r="F48" s="20" t="s">
        <v>239</v>
      </c>
      <c r="G48" s="22">
        <v>1135</v>
      </c>
      <c r="H48" s="22">
        <f t="shared" si="9"/>
        <v>1135</v>
      </c>
      <c r="I48" s="24" t="str">
        <f>HYPERLINK(CONCATENATE("http://www.mercadopublico.cl/TiendaFicha/Ficha?idProducto=",Tabla4[[#This Row],[ID]]))</f>
        <v>http://www.mercadopublico.cl/TiendaFicha/Ficha?idProducto=1528517</v>
      </c>
      <c r="J48" s="24" t="str">
        <f>HYPERLINK(Tabla4[[#This Row],[Link1]],"Link")</f>
        <v>Link</v>
      </c>
    </row>
    <row r="49" spans="1:10" ht="51.75" customHeight="1" x14ac:dyDescent="0.25">
      <c r="A49" s="20">
        <v>1540409</v>
      </c>
      <c r="B49" s="21" t="s">
        <v>19</v>
      </c>
      <c r="C49" s="20" t="s">
        <v>9</v>
      </c>
      <c r="D49" s="20" t="s">
        <v>313</v>
      </c>
      <c r="E49" s="21" t="s">
        <v>556</v>
      </c>
      <c r="F49" s="20" t="s">
        <v>314</v>
      </c>
      <c r="G49" s="22">
        <v>2110</v>
      </c>
      <c r="H49" s="22">
        <f>IF(G49&gt;=40001,G49-(G49*1.5%),IF(G49&gt;=20001,G49-(G49*0.5%),G49))</f>
        <v>2110</v>
      </c>
      <c r="I49" s="24" t="str">
        <f>HYPERLINK(CONCATENATE("http://www.mercadopublico.cl/TiendaFicha/Ficha?idProducto=",Tabla4[[#This Row],[ID]]))</f>
        <v>http://www.mercadopublico.cl/TiendaFicha/Ficha?idProducto=1540409</v>
      </c>
      <c r="J49" s="24" t="str">
        <f>HYPERLINK(Tabla4[[#This Row],[Link1]],"Link")</f>
        <v>Link</v>
      </c>
    </row>
    <row r="50" spans="1:10" ht="51.75" customHeight="1" x14ac:dyDescent="0.25">
      <c r="A50" s="20">
        <v>1538389</v>
      </c>
      <c r="B50" s="21" t="s">
        <v>19</v>
      </c>
      <c r="C50" s="20" t="s">
        <v>9</v>
      </c>
      <c r="D50" s="20" t="s">
        <v>315</v>
      </c>
      <c r="E50" s="21" t="s">
        <v>557</v>
      </c>
      <c r="F50" s="20" t="s">
        <v>316</v>
      </c>
      <c r="G50" s="22">
        <v>1540</v>
      </c>
      <c r="H50" s="22">
        <f t="shared" ref="H50:H53" si="10">IF(G50&gt;=40001,G50-(G50*1.5%),IF(G50&gt;=20001,G50-(G50*0.5%),G50))</f>
        <v>1540</v>
      </c>
      <c r="I50" s="24" t="str">
        <f>HYPERLINK(CONCATENATE("http://www.mercadopublico.cl/TiendaFicha/Ficha?idProducto=",Tabla4[[#This Row],[ID]]))</f>
        <v>http://www.mercadopublico.cl/TiendaFicha/Ficha?idProducto=1538389</v>
      </c>
      <c r="J50" s="24" t="str">
        <f>HYPERLINK(Tabla4[[#This Row],[Link1]],"Link")</f>
        <v>Link</v>
      </c>
    </row>
    <row r="51" spans="1:10" ht="51.75" customHeight="1" x14ac:dyDescent="0.25">
      <c r="A51" s="20">
        <v>1541021</v>
      </c>
      <c r="B51" s="21" t="s">
        <v>19</v>
      </c>
      <c r="C51" s="20" t="s">
        <v>9</v>
      </c>
      <c r="D51" s="20" t="s">
        <v>310</v>
      </c>
      <c r="E51" s="21" t="s">
        <v>558</v>
      </c>
      <c r="F51" s="20" t="s">
        <v>211</v>
      </c>
      <c r="G51" s="22">
        <v>2162.33</v>
      </c>
      <c r="H51" s="22">
        <f t="shared" si="10"/>
        <v>2162.33</v>
      </c>
      <c r="I51" s="24" t="str">
        <f>HYPERLINK(CONCATENATE("http://www.mercadopublico.cl/TiendaFicha/Ficha?idProducto=",Tabla4[[#This Row],[ID]]))</f>
        <v>http://www.mercadopublico.cl/TiendaFicha/Ficha?idProducto=1541021</v>
      </c>
      <c r="J51" s="24" t="str">
        <f>HYPERLINK(Tabla4[[#This Row],[Link1]],"Link")</f>
        <v>Link</v>
      </c>
    </row>
    <row r="52" spans="1:10" ht="51.75" customHeight="1" x14ac:dyDescent="0.25">
      <c r="A52" s="20">
        <v>1541023</v>
      </c>
      <c r="B52" s="21" t="s">
        <v>19</v>
      </c>
      <c r="C52" s="20" t="s">
        <v>9</v>
      </c>
      <c r="D52" s="20" t="s">
        <v>311</v>
      </c>
      <c r="E52" s="21" t="s">
        <v>559</v>
      </c>
      <c r="F52" s="20" t="s">
        <v>312</v>
      </c>
      <c r="G52" s="22">
        <v>3215.77</v>
      </c>
      <c r="H52" s="22">
        <f t="shared" si="10"/>
        <v>3215.77</v>
      </c>
      <c r="I52" s="24" t="str">
        <f>HYPERLINK(CONCATENATE("http://www.mercadopublico.cl/TiendaFicha/Ficha?idProducto=",Tabla4[[#This Row],[ID]]))</f>
        <v>http://www.mercadopublico.cl/TiendaFicha/Ficha?idProducto=1541023</v>
      </c>
      <c r="J52" s="24" t="str">
        <f>HYPERLINK(Tabla4[[#This Row],[Link1]],"Link")</f>
        <v>Link</v>
      </c>
    </row>
    <row r="53" spans="1:10" ht="51.75" customHeight="1" x14ac:dyDescent="0.25">
      <c r="A53" s="20">
        <v>1541025</v>
      </c>
      <c r="B53" s="21" t="s">
        <v>19</v>
      </c>
      <c r="C53" s="20" t="s">
        <v>9</v>
      </c>
      <c r="D53" s="20" t="s">
        <v>319</v>
      </c>
      <c r="E53" s="21" t="s">
        <v>560</v>
      </c>
      <c r="F53" s="20" t="s">
        <v>256</v>
      </c>
      <c r="G53" s="22">
        <v>2772.22</v>
      </c>
      <c r="H53" s="22">
        <f t="shared" si="10"/>
        <v>2772.22</v>
      </c>
      <c r="I53" s="24" t="str">
        <f>HYPERLINK(CONCATENATE("http://www.mercadopublico.cl/TiendaFicha/Ficha?idProducto=",Tabla4[[#This Row],[ID]]))</f>
        <v>http://www.mercadopublico.cl/TiendaFicha/Ficha?idProducto=1541025</v>
      </c>
      <c r="J53" s="24" t="str">
        <f>HYPERLINK(Tabla4[[#This Row],[Link1]],"Link")</f>
        <v>Link</v>
      </c>
    </row>
    <row r="54" spans="1:10" ht="51.75" customHeight="1" x14ac:dyDescent="0.25">
      <c r="A54" s="20">
        <v>1521336</v>
      </c>
      <c r="B54" s="21" t="s">
        <v>19</v>
      </c>
      <c r="C54" s="20" t="s">
        <v>9</v>
      </c>
      <c r="D54" s="20" t="s">
        <v>212</v>
      </c>
      <c r="E54" s="21" t="s">
        <v>561</v>
      </c>
      <c r="F54" s="20" t="s">
        <v>213</v>
      </c>
      <c r="G54" s="22">
        <v>3766.66</v>
      </c>
      <c r="H54" s="22">
        <f t="shared" ref="H54:H57" si="11">IF(G54&gt;=40001,G54-(G54*1.5%),IF(G54&gt;=20001,G54-(G54*0.5%),G54))</f>
        <v>3766.66</v>
      </c>
      <c r="I54" s="24" t="str">
        <f>HYPERLINK(CONCATENATE("http://www.mercadopublico.cl/TiendaFicha/Ficha?idProducto=",Tabla4[[#This Row],[ID]]))</f>
        <v>http://www.mercadopublico.cl/TiendaFicha/Ficha?idProducto=1521336</v>
      </c>
      <c r="J54" s="24" t="str">
        <f>HYPERLINK(Tabla4[[#This Row],[Link1]],"Link")</f>
        <v>Link</v>
      </c>
    </row>
    <row r="55" spans="1:10" ht="51.75" customHeight="1" x14ac:dyDescent="0.25">
      <c r="A55" s="20">
        <v>1521309</v>
      </c>
      <c r="B55" s="21" t="s">
        <v>19</v>
      </c>
      <c r="C55" s="20" t="s">
        <v>9</v>
      </c>
      <c r="D55" s="20" t="s">
        <v>562</v>
      </c>
      <c r="E55" s="21" t="s">
        <v>563</v>
      </c>
      <c r="F55" s="20"/>
      <c r="G55" s="22">
        <v>3609</v>
      </c>
      <c r="H55" s="22">
        <f t="shared" si="11"/>
        <v>3609</v>
      </c>
      <c r="I55" s="24" t="str">
        <f>HYPERLINK(CONCATENATE("http://www.mercadopublico.cl/TiendaFicha/Ficha?idProducto=",Tabla4[[#This Row],[ID]]))</f>
        <v>http://www.mercadopublico.cl/TiendaFicha/Ficha?idProducto=1521309</v>
      </c>
      <c r="J55" s="24" t="str">
        <f>HYPERLINK(Tabla4[[#This Row],[Link1]],"Link")</f>
        <v>Link</v>
      </c>
    </row>
    <row r="56" spans="1:10" ht="51.75" customHeight="1" x14ac:dyDescent="0.25">
      <c r="A56" s="20">
        <v>1521066</v>
      </c>
      <c r="B56" s="21" t="s">
        <v>19</v>
      </c>
      <c r="C56" s="20" t="s">
        <v>9</v>
      </c>
      <c r="D56" s="20" t="s">
        <v>269</v>
      </c>
      <c r="E56" s="21" t="s">
        <v>564</v>
      </c>
      <c r="F56" s="20" t="s">
        <v>20</v>
      </c>
      <c r="G56" s="22">
        <v>944.44</v>
      </c>
      <c r="H56" s="22">
        <f t="shared" si="11"/>
        <v>944.44</v>
      </c>
      <c r="I56" s="24" t="str">
        <f>HYPERLINK(CONCATENATE("http://www.mercadopublico.cl/TiendaFicha/Ficha?idProducto=",Tabla4[[#This Row],[ID]]))</f>
        <v>http://www.mercadopublico.cl/TiendaFicha/Ficha?idProducto=1521066</v>
      </c>
      <c r="J56" s="24" t="str">
        <f>HYPERLINK(Tabla4[[#This Row],[Link1]],"Link")</f>
        <v>Link</v>
      </c>
    </row>
    <row r="57" spans="1:10" ht="51.75" customHeight="1" x14ac:dyDescent="0.25">
      <c r="A57" s="20">
        <v>1520596</v>
      </c>
      <c r="B57" s="21" t="s">
        <v>19</v>
      </c>
      <c r="C57" s="20" t="s">
        <v>9</v>
      </c>
      <c r="D57" s="20" t="s">
        <v>209</v>
      </c>
      <c r="E57" s="21" t="s">
        <v>565</v>
      </c>
      <c r="F57" s="20" t="s">
        <v>210</v>
      </c>
      <c r="G57" s="22">
        <v>1428.88</v>
      </c>
      <c r="H57" s="22">
        <f t="shared" si="11"/>
        <v>1428.88</v>
      </c>
      <c r="I57" s="24" t="str">
        <f>HYPERLINK(CONCATENATE("http://www.mercadopublico.cl/TiendaFicha/Ficha?idProducto=",Tabla4[[#This Row],[ID]]))</f>
        <v>http://www.mercadopublico.cl/TiendaFicha/Ficha?idProducto=1520596</v>
      </c>
      <c r="J57" s="24" t="str">
        <f>HYPERLINK(Tabla4[[#This Row],[Link1]],"Link")</f>
        <v>Link</v>
      </c>
    </row>
    <row r="58" spans="1:10" ht="51.75" customHeight="1" x14ac:dyDescent="0.25">
      <c r="A58" s="20">
        <v>1589412</v>
      </c>
      <c r="B58" s="21" t="s">
        <v>4</v>
      </c>
      <c r="C58" s="20" t="s">
        <v>9</v>
      </c>
      <c r="D58" s="20" t="s">
        <v>504</v>
      </c>
      <c r="E58" s="21" t="s">
        <v>505</v>
      </c>
      <c r="F58" s="20" t="s">
        <v>506</v>
      </c>
      <c r="G58" s="22">
        <v>1596</v>
      </c>
      <c r="H58" s="22">
        <f>IF(G58&gt;=40001,G58-(G58*1.5%),IF(G58&gt;=20001,G58-(G58*0.5%),G58))</f>
        <v>1596</v>
      </c>
      <c r="I58" s="24" t="str">
        <f>HYPERLINK(CONCATENATE("http://www.mercadopublico.cl/TiendaFicha/Ficha?idProducto=",Tabla4[[#This Row],[ID]]))</f>
        <v>http://www.mercadopublico.cl/TiendaFicha/Ficha?idProducto=1589412</v>
      </c>
      <c r="J58" s="24" t="str">
        <f>HYPERLINK(Tabla4[[#This Row],[Link1]],"Link")</f>
        <v>Link</v>
      </c>
    </row>
    <row r="59" spans="1:10" ht="51.75" customHeight="1" x14ac:dyDescent="0.25">
      <c r="A59" s="20">
        <v>1582304</v>
      </c>
      <c r="B59" s="21" t="s">
        <v>14</v>
      </c>
      <c r="C59" s="20" t="s">
        <v>487</v>
      </c>
      <c r="D59" s="20" t="s">
        <v>566</v>
      </c>
      <c r="E59" s="21" t="s">
        <v>567</v>
      </c>
      <c r="F59" s="20"/>
      <c r="G59" s="22">
        <v>1944.44</v>
      </c>
      <c r="H59" s="22">
        <f t="shared" ref="H59:H61" si="12">IF(G59&gt;=40001,G59-(G59*1.5%),IF(G59&gt;=20001,G59-(G59*0.5%),G59))</f>
        <v>1944.44</v>
      </c>
      <c r="I59" s="24" t="str">
        <f>HYPERLINK(CONCATENATE("http://www.mercadopublico.cl/TiendaFicha/Ficha?idProducto=",Tabla4[[#This Row],[ID]]))</f>
        <v>http://www.mercadopublico.cl/TiendaFicha/Ficha?idProducto=1582304</v>
      </c>
      <c r="J59" s="24" t="str">
        <f>HYPERLINK(Tabla4[[#This Row],[Link1]],"Link")</f>
        <v>Link</v>
      </c>
    </row>
    <row r="60" spans="1:10" ht="51.75" customHeight="1" x14ac:dyDescent="0.25">
      <c r="A60" s="20">
        <v>1582318</v>
      </c>
      <c r="B60" s="21" t="s">
        <v>14</v>
      </c>
      <c r="C60" s="20" t="s">
        <v>487</v>
      </c>
      <c r="D60" s="20" t="s">
        <v>568</v>
      </c>
      <c r="E60" s="21" t="s">
        <v>569</v>
      </c>
      <c r="F60" s="20"/>
      <c r="G60" s="22">
        <v>1346.16</v>
      </c>
      <c r="H60" s="22">
        <f t="shared" si="12"/>
        <v>1346.16</v>
      </c>
      <c r="I60" s="24" t="str">
        <f>HYPERLINK(CONCATENATE("http://www.mercadopublico.cl/TiendaFicha/Ficha?idProducto=",Tabla4[[#This Row],[ID]]))</f>
        <v>http://www.mercadopublico.cl/TiendaFicha/Ficha?idProducto=1582318</v>
      </c>
      <c r="J60" s="24" t="str">
        <f>HYPERLINK(Tabla4[[#This Row],[Link1]],"Link")</f>
        <v>Link</v>
      </c>
    </row>
    <row r="61" spans="1:10" ht="51.75" customHeight="1" x14ac:dyDescent="0.25">
      <c r="A61" s="20">
        <v>1568184</v>
      </c>
      <c r="B61" s="21" t="s">
        <v>14</v>
      </c>
      <c r="C61" s="20" t="s">
        <v>487</v>
      </c>
      <c r="D61" s="20" t="s">
        <v>492</v>
      </c>
      <c r="E61" s="21" t="s">
        <v>493</v>
      </c>
      <c r="F61" s="20" t="s">
        <v>475</v>
      </c>
      <c r="G61" s="22">
        <v>1320</v>
      </c>
      <c r="H61" s="22">
        <f t="shared" si="12"/>
        <v>1320</v>
      </c>
      <c r="I61" s="24" t="str">
        <f>HYPERLINK(CONCATENATE("http://www.mercadopublico.cl/TiendaFicha/Ficha?idProducto=",Tabla4[[#This Row],[ID]]))</f>
        <v>http://www.mercadopublico.cl/TiendaFicha/Ficha?idProducto=1568184</v>
      </c>
      <c r="J61" s="24" t="str">
        <f>HYPERLINK(Tabla4[[#This Row],[Link1]],"Link")</f>
        <v>Link</v>
      </c>
    </row>
    <row r="62" spans="1:10" ht="51.75" customHeight="1" x14ac:dyDescent="0.25">
      <c r="A62" s="20">
        <v>1427622</v>
      </c>
      <c r="B62" s="21" t="s">
        <v>15</v>
      </c>
      <c r="C62" s="20" t="s">
        <v>16</v>
      </c>
      <c r="D62" s="20" t="s">
        <v>165</v>
      </c>
      <c r="E62" s="21" t="s">
        <v>166</v>
      </c>
      <c r="F62" s="20" t="s">
        <v>202</v>
      </c>
      <c r="G62" s="22">
        <v>37000</v>
      </c>
      <c r="H62" s="22">
        <f>IF(G62&gt;=40001,G62-(G62*1.5%),IF(G62&gt;=20001,G62-(G62*0.5%),G62))</f>
        <v>36815</v>
      </c>
      <c r="I62" s="24" t="str">
        <f>HYPERLINK(CONCATENATE("http://www.mercadopublico.cl/TiendaFicha/Ficha?idProducto=",Tabla4[[#This Row],[ID]]))</f>
        <v>http://www.mercadopublico.cl/TiendaFicha/Ficha?idProducto=1427622</v>
      </c>
      <c r="J62" s="24" t="str">
        <f>HYPERLINK(Tabla4[[#This Row],[Link1]],"Link")</f>
        <v>Link</v>
      </c>
    </row>
  </sheetData>
  <sheetProtection algorithmName="SHA-512" hashValue="S4DoQgjZwpYkcvrDlYFSo6bMr01vlhv4/pCsArk4n4thlqydXzsQLHkFi98ah282YnmsQvGrhLhLJahIS2X2/A==" saltValue="Hk+1VObOVAJm4iV2az1SBA==" spinCount="100000" sheet="1" objects="1" scenarios="1"/>
  <conditionalFormatting sqref="A3:A62">
    <cfRule type="duplicateValues" dxfId="27" priority="201"/>
  </conditionalFormatting>
  <conditionalFormatting sqref="A3:A62">
    <cfRule type="duplicateValues" dxfId="26" priority="202"/>
    <cfRule type="duplicateValues" dxfId="25" priority="203"/>
    <cfRule type="duplicateValues" dxfId="24" priority="204"/>
  </conditionalFormatting>
  <printOptions horizontalCentered="1"/>
  <pageMargins left="0.25" right="0.25" top="0.75" bottom="0.75" header="0.3" footer="0.3"/>
  <pageSetup paperSize="119" scale="61"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zoomScale="90" zoomScaleNormal="90" workbookViewId="0">
      <selection activeCell="G2" sqref="G2"/>
    </sheetView>
  </sheetViews>
  <sheetFormatPr baseColWidth="10" defaultColWidth="11.42578125" defaultRowHeight="51.75" customHeight="1" x14ac:dyDescent="0.25"/>
  <cols>
    <col min="1" max="1" width="8.7109375" style="4" customWidth="1"/>
    <col min="2" max="2" width="26.7109375" style="4" customWidth="1"/>
    <col min="3" max="3" width="33.7109375" style="4" customWidth="1"/>
    <col min="4" max="4" width="121.28515625" style="5" customWidth="1"/>
    <col min="5" max="5" width="17.5703125" style="5" hidden="1" customWidth="1"/>
    <col min="6" max="6" width="16" style="4" customWidth="1"/>
    <col min="7" max="16384" width="11.42578125" style="7"/>
  </cols>
  <sheetData>
    <row r="1" spans="1:6" ht="121.5" customHeight="1" x14ac:dyDescent="0.25"/>
    <row r="2" spans="1:6" ht="12.75" x14ac:dyDescent="0.25">
      <c r="A2" s="12" t="s">
        <v>1</v>
      </c>
      <c r="B2" s="12" t="s">
        <v>265</v>
      </c>
      <c r="C2" s="12" t="s">
        <v>82</v>
      </c>
      <c r="D2" s="13" t="s">
        <v>83</v>
      </c>
      <c r="E2" s="13" t="s">
        <v>164</v>
      </c>
      <c r="F2" s="15" t="s">
        <v>97</v>
      </c>
    </row>
    <row r="3" spans="1:6" ht="51.75" customHeight="1" x14ac:dyDescent="0.25">
      <c r="A3" s="8">
        <v>1138794</v>
      </c>
      <c r="B3" s="8" t="s">
        <v>87</v>
      </c>
      <c r="C3" s="4" t="s">
        <v>221</v>
      </c>
      <c r="D3" s="5" t="s">
        <v>91</v>
      </c>
      <c r="E3" s="9" t="str">
        <f>HYPERLINK(CONCATENATE("http://www.mercadopublico.cl/TiendaFicha/Ficha?idProducto=",Tabla43[[#This Row],[ID]]))</f>
        <v>http://www.mercadopublico.cl/TiendaFicha/Ficha?idProducto=1138794</v>
      </c>
      <c r="F3" s="10" t="str">
        <f>HYPERLINK(Tabla43[[#This Row],[Link1]],"Link")</f>
        <v>Link</v>
      </c>
    </row>
    <row r="4" spans="1:6" ht="51.75" customHeight="1" x14ac:dyDescent="0.25">
      <c r="A4" s="8">
        <v>1138798</v>
      </c>
      <c r="B4" s="8" t="s">
        <v>87</v>
      </c>
      <c r="C4" s="8" t="s">
        <v>222</v>
      </c>
      <c r="D4" s="5" t="s">
        <v>101</v>
      </c>
      <c r="E4" s="9" t="str">
        <f>HYPERLINK(CONCATENATE("http://www.mercadopublico.cl/TiendaFicha/Ficha?idProducto=",Tabla43[[#This Row],[ID]]))</f>
        <v>http://www.mercadopublico.cl/TiendaFicha/Ficha?idProducto=1138798</v>
      </c>
      <c r="F4" s="10" t="str">
        <f>HYPERLINK(Tabla43[[#This Row],[Link1]],"Link")</f>
        <v>Link</v>
      </c>
    </row>
    <row r="5" spans="1:6" ht="51.75" customHeight="1" x14ac:dyDescent="0.25">
      <c r="A5" s="8">
        <v>1138801</v>
      </c>
      <c r="B5" s="8" t="s">
        <v>87</v>
      </c>
      <c r="C5" s="8" t="s">
        <v>223</v>
      </c>
      <c r="D5" s="5" t="s">
        <v>101</v>
      </c>
      <c r="E5" s="9" t="str">
        <f>HYPERLINK(CONCATENATE("http://www.mercadopublico.cl/TiendaFicha/Ficha?idProducto=",Tabla43[[#This Row],[ID]]))</f>
        <v>http://www.mercadopublico.cl/TiendaFicha/Ficha?idProducto=1138801</v>
      </c>
      <c r="F5" s="10" t="str">
        <f>HYPERLINK(Tabla43[[#This Row],[Link1]],"Link")</f>
        <v>Link</v>
      </c>
    </row>
    <row r="6" spans="1:6" ht="51.75" customHeight="1" x14ac:dyDescent="0.25">
      <c r="A6" s="8">
        <v>1138802</v>
      </c>
      <c r="B6" s="8" t="s">
        <v>87</v>
      </c>
      <c r="C6" s="8" t="s">
        <v>224</v>
      </c>
      <c r="D6" s="5" t="s">
        <v>101</v>
      </c>
      <c r="E6" s="9" t="str">
        <f>HYPERLINK(CONCATENATE("http://www.mercadopublico.cl/TiendaFicha/Ficha?idProducto=",Tabla43[[#This Row],[ID]]))</f>
        <v>http://www.mercadopublico.cl/TiendaFicha/Ficha?idProducto=1138802</v>
      </c>
      <c r="F6" s="10" t="str">
        <f>HYPERLINK(Tabla43[[#This Row],[Link1]],"Link")</f>
        <v>Link</v>
      </c>
    </row>
    <row r="7" spans="1:6" ht="51.75" customHeight="1" x14ac:dyDescent="0.25">
      <c r="A7" s="8">
        <v>1138803</v>
      </c>
      <c r="B7" s="8" t="s">
        <v>87</v>
      </c>
      <c r="C7" s="8" t="s">
        <v>225</v>
      </c>
      <c r="D7" s="5" t="s">
        <v>98</v>
      </c>
      <c r="E7" s="9" t="str">
        <f>HYPERLINK(CONCATENATE("http://www.mercadopublico.cl/TiendaFicha/Ficha?idProducto=",Tabla43[[#This Row],[ID]]))</f>
        <v>http://www.mercadopublico.cl/TiendaFicha/Ficha?idProducto=1138803</v>
      </c>
      <c r="F7" s="10" t="str">
        <f>HYPERLINK(Tabla43[[#This Row],[Link1]],"Link")</f>
        <v>Link</v>
      </c>
    </row>
    <row r="8" spans="1:6" ht="51.75" customHeight="1" x14ac:dyDescent="0.25">
      <c r="A8" s="8">
        <v>1138787</v>
      </c>
      <c r="B8" s="8" t="s">
        <v>85</v>
      </c>
      <c r="C8" s="8" t="s">
        <v>215</v>
      </c>
      <c r="D8" s="5" t="s">
        <v>30</v>
      </c>
      <c r="E8" s="9" t="str">
        <f>HYPERLINK(CONCATENATE("http://www.mercadopublico.cl/TiendaFicha/Ficha?idProducto=",Tabla43[[#This Row],[ID]]))</f>
        <v>http://www.mercadopublico.cl/TiendaFicha/Ficha?idProducto=1138787</v>
      </c>
      <c r="F8" s="10" t="str">
        <f>HYPERLINK(Tabla43[[#This Row],[Link1]],"Link")</f>
        <v>Link</v>
      </c>
    </row>
    <row r="9" spans="1:6" ht="51.75" customHeight="1" x14ac:dyDescent="0.25">
      <c r="A9" s="8">
        <v>1138789</v>
      </c>
      <c r="B9" s="8" t="s">
        <v>85</v>
      </c>
      <c r="C9" s="8" t="s">
        <v>216</v>
      </c>
      <c r="D9" s="5" t="s">
        <v>99</v>
      </c>
      <c r="E9" s="9" t="str">
        <f>HYPERLINK(CONCATENATE("http://www.mercadopublico.cl/TiendaFicha/Ficha?idProducto=",Tabla43[[#This Row],[ID]]))</f>
        <v>http://www.mercadopublico.cl/TiendaFicha/Ficha?idProducto=1138789</v>
      </c>
      <c r="F9" s="10" t="str">
        <f>HYPERLINK(Tabla43[[#This Row],[Link1]],"Link")</f>
        <v>Link</v>
      </c>
    </row>
    <row r="10" spans="1:6" ht="51.75" customHeight="1" x14ac:dyDescent="0.25">
      <c r="A10" s="8">
        <v>1138791</v>
      </c>
      <c r="B10" s="8" t="s">
        <v>85</v>
      </c>
      <c r="C10" s="8" t="s">
        <v>217</v>
      </c>
      <c r="D10" s="5" t="s">
        <v>99</v>
      </c>
      <c r="E10" s="9" t="str">
        <f>HYPERLINK(CONCATENATE("http://www.mercadopublico.cl/TiendaFicha/Ficha?idProducto=",Tabla43[[#This Row],[ID]]))</f>
        <v>http://www.mercadopublico.cl/TiendaFicha/Ficha?idProducto=1138791</v>
      </c>
      <c r="F10" s="10" t="str">
        <f>HYPERLINK(Tabla43[[#This Row],[Link1]],"Link")</f>
        <v>Link</v>
      </c>
    </row>
    <row r="11" spans="1:6" ht="51.75" customHeight="1" x14ac:dyDescent="0.25">
      <c r="A11" s="8">
        <v>1138792</v>
      </c>
      <c r="B11" s="8" t="s">
        <v>85</v>
      </c>
      <c r="C11" s="8" t="s">
        <v>218</v>
      </c>
      <c r="D11" s="5" t="s">
        <v>100</v>
      </c>
      <c r="E11" s="9" t="str">
        <f>HYPERLINK(CONCATENATE("http://www.mercadopublico.cl/TiendaFicha/Ficha?idProducto=",Tabla43[[#This Row],[ID]]))</f>
        <v>http://www.mercadopublico.cl/TiendaFicha/Ficha?idProducto=1138792</v>
      </c>
      <c r="F11" s="10" t="str">
        <f>HYPERLINK(Tabla43[[#This Row],[Link1]],"Link")</f>
        <v>Link</v>
      </c>
    </row>
  </sheetData>
  <sheetProtection algorithmName="SHA-512" hashValue="N3oQe8ygAgCWtT/ClTXPWraHNcyWB6jNoY0Wc/C6vPeWJN6ZdjkAWKCXadEo1qV8N0zq5WPiSEGk4KJ0mAs8aw==" saltValue="D0bzQptCxIcxkXfnEv1rwA==" spinCount="100000" sheet="1" objects="1" scenarios="1"/>
  <conditionalFormatting sqref="A3:A11">
    <cfRule type="duplicateValues" dxfId="11" priority="1"/>
  </conditionalFormatting>
  <conditionalFormatting sqref="A3:A11">
    <cfRule type="duplicateValues" dxfId="10" priority="2"/>
    <cfRule type="duplicateValues" dxfId="9" priority="3"/>
    <cfRule type="duplicateValues" dxfId="8" priority="4"/>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HARDWARE</vt:lpstr>
      <vt:lpstr>LICENCIAS</vt:lpstr>
      <vt:lpstr>ARRIENDOS</vt:lpstr>
      <vt:lpstr>SERV. COMPLEMENTARIOS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 Cruces</dc:creator>
  <cp:lastModifiedBy>Susan Silva Arriagada</cp:lastModifiedBy>
  <cp:lastPrinted>2017-07-04T19:17:38Z</cp:lastPrinted>
  <dcterms:created xsi:type="dcterms:W3CDTF">2015-12-29T13:37:15Z</dcterms:created>
  <dcterms:modified xsi:type="dcterms:W3CDTF">2019-02-01T14:54:49Z</dcterms:modified>
</cp:coreProperties>
</file>